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filterPrivacy="1" hidePivotFieldList="1"/>
  <xr:revisionPtr revIDLastSave="0" documentId="8_{354D82CA-32F5-534C-8481-C90C5FFDD404}" xr6:coauthVersionLast="47" xr6:coauthVersionMax="47" xr10:uidLastSave="{00000000-0000-0000-0000-000000000000}"/>
  <bookViews>
    <workbookView xWindow="0" yWindow="660" windowWidth="20740" windowHeight="11760" activeTab="1" xr2:uid="{00000000-000D-0000-FFFF-FFFF00000000}"/>
  </bookViews>
  <sheets>
    <sheet name="01. Primer Año - Flujo de Caja" sheetId="14" r:id="rId1"/>
    <sheet name="02. Segundo Año - Flujo de Caja" sheetId="15" r:id="rId2"/>
    <sheet name="03. Tercer Año - Flujo de Caja" sheetId="17" r:id="rId3"/>
    <sheet name="04. Síntesis Plan de Costos" sheetId="16" r:id="rId4"/>
  </sheets>
  <definedNames>
    <definedName name="_xlnm.Print_Area" localSheetId="0">'01. Primer Año - Flujo de Caja'!$A$1:$R$90</definedName>
    <definedName name="_xlnm.Print_Area" localSheetId="1">'02. Segundo Año - Flujo de Caja'!$A$1:$R$90</definedName>
    <definedName name="_xlnm.Print_Area" localSheetId="2">'03. Tercer Año - Flujo de Caja'!$A$1:$R$90</definedName>
    <definedName name="_xlnm.Print_Area" localSheetId="3">'04. Síntesis Plan de Costos'!$B$2:$H$55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17" l="1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D15" i="14"/>
  <c r="E15" i="14"/>
  <c r="F15" i="14"/>
  <c r="G15" i="14"/>
  <c r="H15" i="14"/>
  <c r="I15" i="14"/>
  <c r="J15" i="14"/>
  <c r="K15" i="14"/>
  <c r="L15" i="14"/>
  <c r="M15" i="14"/>
  <c r="N15" i="14"/>
  <c r="C15" i="14"/>
  <c r="D16" i="14" l="1"/>
  <c r="E16" i="14"/>
  <c r="F16" i="14"/>
  <c r="G16" i="14"/>
  <c r="H16" i="14"/>
  <c r="I16" i="14"/>
  <c r="J16" i="14"/>
  <c r="K16" i="14"/>
  <c r="L16" i="14"/>
  <c r="M16" i="14"/>
  <c r="N16" i="14"/>
  <c r="C16" i="14"/>
  <c r="C13" i="17" l="1"/>
  <c r="N86" i="17"/>
  <c r="M86" i="17"/>
  <c r="L86" i="17"/>
  <c r="K86" i="17"/>
  <c r="J86" i="17"/>
  <c r="I86" i="17"/>
  <c r="H86" i="17"/>
  <c r="G86" i="17"/>
  <c r="F86" i="17"/>
  <c r="E86" i="17"/>
  <c r="D86" i="17"/>
  <c r="C86" i="17"/>
  <c r="N79" i="17"/>
  <c r="M79" i="17"/>
  <c r="L79" i="17"/>
  <c r="K79" i="17"/>
  <c r="J79" i="17"/>
  <c r="I79" i="17"/>
  <c r="H79" i="17"/>
  <c r="G79" i="17"/>
  <c r="F79" i="17"/>
  <c r="E79" i="17"/>
  <c r="D79" i="17"/>
  <c r="C79" i="17"/>
  <c r="N76" i="17"/>
  <c r="M76" i="17"/>
  <c r="L76" i="17"/>
  <c r="K76" i="17"/>
  <c r="J76" i="17"/>
  <c r="I76" i="17"/>
  <c r="H76" i="17"/>
  <c r="G76" i="17"/>
  <c r="F76" i="17"/>
  <c r="E76" i="17"/>
  <c r="D76" i="17"/>
  <c r="C76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N21" i="17"/>
  <c r="M21" i="17"/>
  <c r="L21" i="17"/>
  <c r="K21" i="17"/>
  <c r="J21" i="17"/>
  <c r="I21" i="17"/>
  <c r="H21" i="17"/>
  <c r="H19" i="17" s="1"/>
  <c r="G21" i="17"/>
  <c r="F21" i="17"/>
  <c r="E21" i="17"/>
  <c r="D21" i="17"/>
  <c r="C21" i="17"/>
  <c r="C19" i="17" s="1"/>
  <c r="N13" i="17"/>
  <c r="M13" i="17"/>
  <c r="L13" i="17"/>
  <c r="K13" i="17"/>
  <c r="J13" i="17"/>
  <c r="I13" i="17"/>
  <c r="H13" i="17"/>
  <c r="G13" i="17"/>
  <c r="F13" i="17"/>
  <c r="E13" i="17"/>
  <c r="D13" i="17"/>
  <c r="L8" i="17"/>
  <c r="H8" i="17"/>
  <c r="D8" i="17"/>
  <c r="L6" i="17"/>
  <c r="H6" i="17"/>
  <c r="D6" i="17"/>
  <c r="K19" i="17" l="1"/>
  <c r="M19" i="17"/>
  <c r="D19" i="17"/>
  <c r="G19" i="17"/>
  <c r="I19" i="17"/>
  <c r="L19" i="17"/>
  <c r="F19" i="17"/>
  <c r="J19" i="17"/>
  <c r="N19" i="17"/>
  <c r="E19" i="17"/>
  <c r="P53" i="14"/>
  <c r="P53" i="15" s="1"/>
  <c r="P53" i="17" s="1"/>
  <c r="P62" i="14"/>
  <c r="P62" i="15" s="1"/>
  <c r="P62" i="17" s="1"/>
  <c r="D12" i="16" l="1"/>
  <c r="D13" i="16"/>
  <c r="D14" i="16"/>
  <c r="D15" i="16"/>
  <c r="D16" i="16"/>
  <c r="D17" i="16"/>
  <c r="N86" i="15"/>
  <c r="M86" i="15"/>
  <c r="L86" i="15"/>
  <c r="K86" i="15"/>
  <c r="J86" i="15"/>
  <c r="I86" i="15"/>
  <c r="H86" i="15"/>
  <c r="G86" i="15"/>
  <c r="F86" i="15"/>
  <c r="E86" i="15"/>
  <c r="D86" i="15"/>
  <c r="C86" i="15"/>
  <c r="D86" i="14"/>
  <c r="E86" i="14"/>
  <c r="F86" i="14"/>
  <c r="G86" i="14"/>
  <c r="H86" i="14"/>
  <c r="I86" i="14"/>
  <c r="J86" i="14"/>
  <c r="K86" i="14"/>
  <c r="L86" i="14"/>
  <c r="M86" i="14"/>
  <c r="N86" i="14"/>
  <c r="C86" i="14"/>
  <c r="P87" i="14"/>
  <c r="P87" i="15" s="1"/>
  <c r="P87" i="17" s="1"/>
  <c r="P86" i="14" l="1"/>
  <c r="P86" i="15" s="1"/>
  <c r="P86" i="17" s="1"/>
  <c r="F52" i="16" s="1"/>
  <c r="P58" i="14"/>
  <c r="P58" i="15" s="1"/>
  <c r="P58" i="17" s="1"/>
  <c r="P59" i="14"/>
  <c r="P59" i="15" s="1"/>
  <c r="P59" i="17" s="1"/>
  <c r="L8" i="15" l="1"/>
  <c r="L6" i="15"/>
  <c r="D8" i="15"/>
  <c r="H8" i="15"/>
  <c r="H6" i="15"/>
  <c r="D6" i="15"/>
  <c r="N79" i="15" l="1"/>
  <c r="M79" i="15"/>
  <c r="L79" i="15"/>
  <c r="K79" i="15"/>
  <c r="J79" i="15"/>
  <c r="I79" i="15"/>
  <c r="H79" i="15"/>
  <c r="G79" i="15"/>
  <c r="F79" i="15"/>
  <c r="E79" i="15"/>
  <c r="D79" i="15"/>
  <c r="C79" i="15"/>
  <c r="N76" i="15"/>
  <c r="M76" i="15"/>
  <c r="L76" i="15"/>
  <c r="K76" i="15"/>
  <c r="J76" i="15"/>
  <c r="I76" i="15"/>
  <c r="H76" i="15"/>
  <c r="G76" i="15"/>
  <c r="F76" i="15"/>
  <c r="E76" i="15"/>
  <c r="D76" i="15"/>
  <c r="C76" i="15"/>
  <c r="N66" i="15"/>
  <c r="M66" i="15"/>
  <c r="L66" i="15"/>
  <c r="K66" i="15"/>
  <c r="J66" i="15"/>
  <c r="I66" i="15"/>
  <c r="H66" i="15"/>
  <c r="G66" i="15"/>
  <c r="F66" i="15"/>
  <c r="E66" i="15"/>
  <c r="D66" i="15"/>
  <c r="C66" i="15"/>
  <c r="N56" i="15"/>
  <c r="M56" i="15"/>
  <c r="L56" i="15"/>
  <c r="K56" i="15"/>
  <c r="J56" i="15"/>
  <c r="I56" i="15"/>
  <c r="H56" i="15"/>
  <c r="G56" i="15"/>
  <c r="F56" i="15"/>
  <c r="E56" i="15"/>
  <c r="D56" i="15"/>
  <c r="C56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G19" i="15" l="1"/>
  <c r="H19" i="15"/>
  <c r="E19" i="15"/>
  <c r="I19" i="15"/>
  <c r="M19" i="15"/>
  <c r="C19" i="15"/>
  <c r="K19" i="15"/>
  <c r="D19" i="15"/>
  <c r="L19" i="15"/>
  <c r="F19" i="15"/>
  <c r="J19" i="15"/>
  <c r="N19" i="15"/>
  <c r="P23" i="14"/>
  <c r="P23" i="15" s="1"/>
  <c r="P23" i="17" s="1"/>
  <c r="F38" i="16" s="1"/>
  <c r="P24" i="14" l="1"/>
  <c r="P24" i="15" s="1"/>
  <c r="P24" i="17" s="1"/>
  <c r="F39" i="16" s="1"/>
  <c r="D79" i="14"/>
  <c r="E79" i="14"/>
  <c r="F79" i="14"/>
  <c r="G79" i="14"/>
  <c r="H79" i="14"/>
  <c r="I79" i="14"/>
  <c r="J79" i="14"/>
  <c r="K79" i="14"/>
  <c r="L79" i="14"/>
  <c r="M79" i="14"/>
  <c r="N79" i="14"/>
  <c r="D76" i="14"/>
  <c r="E76" i="14"/>
  <c r="F76" i="14"/>
  <c r="G76" i="14"/>
  <c r="H76" i="14"/>
  <c r="I76" i="14"/>
  <c r="J76" i="14"/>
  <c r="K76" i="14"/>
  <c r="L76" i="14"/>
  <c r="M76" i="14"/>
  <c r="N76" i="14"/>
  <c r="D66" i="14"/>
  <c r="E66" i="14"/>
  <c r="F66" i="14"/>
  <c r="G66" i="14"/>
  <c r="H66" i="14"/>
  <c r="I66" i="14"/>
  <c r="J66" i="14"/>
  <c r="K66" i="14"/>
  <c r="L66" i="14"/>
  <c r="M66" i="14"/>
  <c r="N66" i="14"/>
  <c r="D56" i="14"/>
  <c r="E56" i="14"/>
  <c r="F56" i="14"/>
  <c r="G56" i="14"/>
  <c r="H56" i="14"/>
  <c r="I56" i="14"/>
  <c r="J56" i="14"/>
  <c r="K56" i="14"/>
  <c r="L56" i="14"/>
  <c r="M56" i="14"/>
  <c r="N56" i="14"/>
  <c r="D47" i="14"/>
  <c r="E47" i="14"/>
  <c r="F47" i="14"/>
  <c r="G47" i="14"/>
  <c r="H47" i="14"/>
  <c r="I47" i="14"/>
  <c r="J47" i="14"/>
  <c r="K47" i="14"/>
  <c r="L47" i="14"/>
  <c r="M47" i="14"/>
  <c r="N47" i="14"/>
  <c r="D35" i="14"/>
  <c r="E35" i="14"/>
  <c r="F35" i="14"/>
  <c r="G35" i="14"/>
  <c r="H35" i="14"/>
  <c r="I35" i="14"/>
  <c r="J35" i="14"/>
  <c r="K35" i="14"/>
  <c r="L35" i="14"/>
  <c r="M35" i="14"/>
  <c r="N35" i="14"/>
  <c r="D29" i="14"/>
  <c r="E29" i="14"/>
  <c r="F29" i="14"/>
  <c r="G29" i="14"/>
  <c r="H29" i="14"/>
  <c r="I29" i="14"/>
  <c r="J29" i="14"/>
  <c r="K29" i="14"/>
  <c r="L29" i="14"/>
  <c r="M29" i="14"/>
  <c r="N29" i="14"/>
  <c r="C76" i="14"/>
  <c r="P54" i="14"/>
  <c r="P54" i="15" s="1"/>
  <c r="P54" i="17" s="1"/>
  <c r="C47" i="14"/>
  <c r="P60" i="14"/>
  <c r="P60" i="15" s="1"/>
  <c r="P60" i="17" s="1"/>
  <c r="P25" i="14" l="1"/>
  <c r="P25" i="15" s="1"/>
  <c r="P25" i="17" s="1"/>
  <c r="F40" i="16" s="1"/>
  <c r="P83" i="14"/>
  <c r="P83" i="15" s="1"/>
  <c r="P83" i="17" s="1"/>
  <c r="P17" i="14"/>
  <c r="P17" i="15" s="1"/>
  <c r="P17" i="17" s="1"/>
  <c r="F26" i="16" s="1"/>
  <c r="D13" i="14"/>
  <c r="E13" i="14"/>
  <c r="F13" i="14"/>
  <c r="G13" i="14"/>
  <c r="H13" i="14"/>
  <c r="I13" i="14"/>
  <c r="J13" i="14"/>
  <c r="K13" i="14"/>
  <c r="L13" i="14"/>
  <c r="M13" i="14"/>
  <c r="N13" i="14"/>
  <c r="C13" i="14"/>
  <c r="C66" i="14" l="1"/>
  <c r="P74" i="14"/>
  <c r="P74" i="15" s="1"/>
  <c r="P74" i="17" s="1"/>
  <c r="P43" i="14"/>
  <c r="P43" i="15" s="1"/>
  <c r="P43" i="17" s="1"/>
  <c r="C29" i="14"/>
  <c r="P33" i="14"/>
  <c r="P33" i="15" s="1"/>
  <c r="P33" i="17" s="1"/>
  <c r="P44" i="14" l="1"/>
  <c r="P44" i="15" s="1"/>
  <c r="P44" i="17" s="1"/>
  <c r="D21" i="14" l="1"/>
  <c r="D19" i="14" s="1"/>
  <c r="L21" i="14"/>
  <c r="L19" i="14" s="1"/>
  <c r="E21" i="14"/>
  <c r="E19" i="14" s="1"/>
  <c r="M21" i="14"/>
  <c r="M19" i="14" s="1"/>
  <c r="J21" i="14"/>
  <c r="J19" i="14" s="1"/>
  <c r="P84" i="14"/>
  <c r="P84" i="15" s="1"/>
  <c r="P84" i="17" s="1"/>
  <c r="P82" i="14"/>
  <c r="P82" i="15" s="1"/>
  <c r="P82" i="17" s="1"/>
  <c r="P81" i="14"/>
  <c r="P81" i="15" s="1"/>
  <c r="P81" i="17" s="1"/>
  <c r="P80" i="14"/>
  <c r="P80" i="15" s="1"/>
  <c r="P80" i="17" s="1"/>
  <c r="C79" i="14"/>
  <c r="P77" i="14"/>
  <c r="P77" i="15" s="1"/>
  <c r="P77" i="17" s="1"/>
  <c r="P73" i="14"/>
  <c r="P73" i="15" s="1"/>
  <c r="P73" i="17" s="1"/>
  <c r="P72" i="14"/>
  <c r="P72" i="15" s="1"/>
  <c r="P72" i="17" s="1"/>
  <c r="P71" i="14"/>
  <c r="P71" i="15" s="1"/>
  <c r="P71" i="17" s="1"/>
  <c r="P70" i="14"/>
  <c r="P70" i="15" s="1"/>
  <c r="P70" i="17" s="1"/>
  <c r="P69" i="14"/>
  <c r="P69" i="15" s="1"/>
  <c r="P69" i="17" s="1"/>
  <c r="P68" i="14"/>
  <c r="P68" i="15" s="1"/>
  <c r="P68" i="17" s="1"/>
  <c r="P67" i="14"/>
  <c r="P67" i="15" s="1"/>
  <c r="P67" i="17" s="1"/>
  <c r="P64" i="14"/>
  <c r="P64" i="15" s="1"/>
  <c r="P64" i="17" s="1"/>
  <c r="P63" i="14"/>
  <c r="P63" i="15" s="1"/>
  <c r="P63" i="17" s="1"/>
  <c r="P61" i="14"/>
  <c r="P61" i="15" s="1"/>
  <c r="P61" i="17" s="1"/>
  <c r="P57" i="14"/>
  <c r="P57" i="15" s="1"/>
  <c r="P57" i="17" s="1"/>
  <c r="C56" i="14"/>
  <c r="P52" i="14"/>
  <c r="P52" i="15" s="1"/>
  <c r="P52" i="17" s="1"/>
  <c r="P51" i="14"/>
  <c r="P51" i="15" s="1"/>
  <c r="P51" i="17" s="1"/>
  <c r="P50" i="14"/>
  <c r="P50" i="15" s="1"/>
  <c r="P50" i="17" s="1"/>
  <c r="P49" i="14"/>
  <c r="P49" i="15" s="1"/>
  <c r="P49" i="17" s="1"/>
  <c r="P48" i="14"/>
  <c r="P48" i="15" s="1"/>
  <c r="P48" i="17" s="1"/>
  <c r="P45" i="14"/>
  <c r="P45" i="15" s="1"/>
  <c r="P45" i="17" s="1"/>
  <c r="P42" i="14"/>
  <c r="P42" i="15" s="1"/>
  <c r="P42" i="17" s="1"/>
  <c r="P41" i="14"/>
  <c r="P41" i="15" s="1"/>
  <c r="P41" i="17" s="1"/>
  <c r="P40" i="14"/>
  <c r="P40" i="15" s="1"/>
  <c r="P40" i="17" s="1"/>
  <c r="P39" i="14"/>
  <c r="P39" i="15" s="1"/>
  <c r="P39" i="17" s="1"/>
  <c r="P38" i="14"/>
  <c r="P38" i="15" s="1"/>
  <c r="P38" i="17" s="1"/>
  <c r="P37" i="14"/>
  <c r="P37" i="15" s="1"/>
  <c r="P37" i="17" s="1"/>
  <c r="P36" i="14"/>
  <c r="P36" i="15" s="1"/>
  <c r="P36" i="17" s="1"/>
  <c r="C35" i="14"/>
  <c r="P32" i="14"/>
  <c r="P32" i="15" s="1"/>
  <c r="P32" i="17" s="1"/>
  <c r="P31" i="14"/>
  <c r="P31" i="15" s="1"/>
  <c r="P31" i="17" s="1"/>
  <c r="P30" i="14"/>
  <c r="P30" i="15" s="1"/>
  <c r="P30" i="17" s="1"/>
  <c r="P27" i="14"/>
  <c r="P27" i="15" s="1"/>
  <c r="P27" i="17" s="1"/>
  <c r="F42" i="16" s="1"/>
  <c r="P16" i="14"/>
  <c r="P16" i="15" s="1"/>
  <c r="P16" i="17" s="1"/>
  <c r="F25" i="16" s="1"/>
  <c r="P15" i="14"/>
  <c r="P15" i="15" s="1"/>
  <c r="P15" i="17" s="1"/>
  <c r="F24" i="16" s="1"/>
  <c r="F28" i="16" l="1"/>
  <c r="G24" i="16" s="1"/>
  <c r="K21" i="14"/>
  <c r="H21" i="14"/>
  <c r="F21" i="14"/>
  <c r="P26" i="14"/>
  <c r="P26" i="15" s="1"/>
  <c r="P26" i="17" s="1"/>
  <c r="F41" i="16" s="1"/>
  <c r="C21" i="14"/>
  <c r="C19" i="14" s="1"/>
  <c r="N21" i="14"/>
  <c r="I21" i="14"/>
  <c r="G21" i="14"/>
  <c r="P22" i="14"/>
  <c r="P22" i="15" s="1"/>
  <c r="P22" i="17" s="1"/>
  <c r="F37" i="16" s="1"/>
  <c r="P79" i="14"/>
  <c r="P79" i="15" s="1"/>
  <c r="P79" i="17" s="1"/>
  <c r="F51" i="16" s="1"/>
  <c r="P13" i="14"/>
  <c r="P13" i="15" s="1"/>
  <c r="P13" i="17" s="1"/>
  <c r="P35" i="14"/>
  <c r="P35" i="15" s="1"/>
  <c r="P35" i="17" s="1"/>
  <c r="F46" i="16" s="1"/>
  <c r="P47" i="14"/>
  <c r="P47" i="15" s="1"/>
  <c r="P47" i="17" s="1"/>
  <c r="F47" i="16" s="1"/>
  <c r="P76" i="14"/>
  <c r="P76" i="15" s="1"/>
  <c r="P76" i="17" s="1"/>
  <c r="F50" i="16" s="1"/>
  <c r="P29" i="14"/>
  <c r="P29" i="15" s="1"/>
  <c r="P29" i="17" s="1"/>
  <c r="F45" i="16" s="1"/>
  <c r="P56" i="14"/>
  <c r="P56" i="15" s="1"/>
  <c r="P56" i="17" s="1"/>
  <c r="F48" i="16" s="1"/>
  <c r="P66" i="14"/>
  <c r="P66" i="15" s="1"/>
  <c r="P66" i="17" s="1"/>
  <c r="F49" i="16" s="1"/>
  <c r="F36" i="16" l="1"/>
  <c r="F35" i="16" s="1"/>
  <c r="N19" i="14"/>
  <c r="H19" i="14"/>
  <c r="K19" i="14"/>
  <c r="G19" i="14"/>
  <c r="I19" i="14"/>
  <c r="F19" i="14"/>
  <c r="F44" i="16"/>
  <c r="G26" i="16"/>
  <c r="G25" i="16"/>
  <c r="P21" i="14"/>
  <c r="P21" i="15" s="1"/>
  <c r="P21" i="17" s="1"/>
  <c r="F54" i="16" l="1"/>
  <c r="C58" i="16" s="1"/>
  <c r="C89" i="14"/>
  <c r="D89" i="14" s="1"/>
  <c r="E89" i="14" s="1"/>
  <c r="F89" i="14" s="1"/>
  <c r="G89" i="14" s="1"/>
  <c r="H89" i="14" s="1"/>
  <c r="I89" i="14" s="1"/>
  <c r="J89" i="14" s="1"/>
  <c r="K89" i="14" s="1"/>
  <c r="L89" i="14" s="1"/>
  <c r="M89" i="14" s="1"/>
  <c r="N89" i="14" s="1"/>
  <c r="P19" i="14"/>
  <c r="P19" i="15" s="1"/>
  <c r="P89" i="15" l="1"/>
  <c r="C89" i="17" s="1"/>
  <c r="D89" i="17" s="1"/>
  <c r="E89" i="17" s="1"/>
  <c r="F89" i="17" s="1"/>
  <c r="G89" i="17" s="1"/>
  <c r="H89" i="17" s="1"/>
  <c r="I89" i="17" s="1"/>
  <c r="J89" i="17" s="1"/>
  <c r="K89" i="17" s="1"/>
  <c r="L89" i="17" s="1"/>
  <c r="M89" i="17" s="1"/>
  <c r="N89" i="17" s="1"/>
  <c r="P19" i="17"/>
  <c r="P89" i="17" s="1"/>
  <c r="G46" i="16"/>
  <c r="G50" i="16"/>
  <c r="G47" i="16"/>
  <c r="G51" i="16"/>
  <c r="G48" i="16"/>
  <c r="G49" i="16"/>
  <c r="G52" i="16"/>
  <c r="G35" i="16"/>
  <c r="G40" i="16"/>
  <c r="G37" i="16"/>
  <c r="G42" i="16"/>
  <c r="G36" i="16"/>
  <c r="G38" i="16"/>
  <c r="G41" i="16"/>
  <c r="G39" i="16"/>
  <c r="G45" i="16"/>
  <c r="G44" i="16"/>
  <c r="P89" i="14"/>
  <c r="C89" i="15" s="1"/>
  <c r="D89" i="15" s="1"/>
  <c r="E89" i="15" s="1"/>
  <c r="F89" i="15" s="1"/>
  <c r="G89" i="15" s="1"/>
  <c r="H89" i="15" s="1"/>
  <c r="I89" i="15" s="1"/>
  <c r="J89" i="15" s="1"/>
  <c r="K89" i="15" s="1"/>
  <c r="L89" i="15" s="1"/>
  <c r="M89" i="15" s="1"/>
  <c r="N89" i="15" s="1"/>
</calcChain>
</file>

<file path=xl/sharedStrings.xml><?xml version="1.0" encoding="utf-8"?>
<sst xmlns="http://schemas.openxmlformats.org/spreadsheetml/2006/main" count="302" uniqueCount="138">
  <si>
    <t>Nombre ELEAM:</t>
  </si>
  <si>
    <t>Comuna:</t>
  </si>
  <si>
    <t>Región:</t>
  </si>
  <si>
    <t>Capacidad:</t>
  </si>
  <si>
    <t>Entidad Operadora:</t>
  </si>
  <si>
    <t>RUT:</t>
  </si>
  <si>
    <t>Programa de Viviendas Protegidas para Adultos Mayores</t>
  </si>
  <si>
    <t>ELEAM:</t>
  </si>
  <si>
    <t>INGRESOS</t>
  </si>
  <si>
    <t>Alimentación</t>
  </si>
  <si>
    <t>Artículos de Higiene Personal</t>
  </si>
  <si>
    <t>Insumos Médicos</t>
  </si>
  <si>
    <t>Medicamentos</t>
  </si>
  <si>
    <t>EGRESOS</t>
  </si>
  <si>
    <t>TOTAL</t>
  </si>
  <si>
    <t>RECURSOS HUMANOS</t>
  </si>
  <si>
    <t>ALIMENTACIÓN</t>
  </si>
  <si>
    <t>Suplementos Alimenticios</t>
  </si>
  <si>
    <t>ATENCIÓN DE ADULTOS MAYORES</t>
  </si>
  <si>
    <t>Insumos para Talleres</t>
  </si>
  <si>
    <t>PER CÁPITA SENAMA</t>
  </si>
  <si>
    <t>SERVICIOS BÁSICOS</t>
  </si>
  <si>
    <t>Pañales y Absorbentes</t>
  </si>
  <si>
    <t>Electricidad</t>
  </si>
  <si>
    <t>Agua</t>
  </si>
  <si>
    <t>Gas</t>
  </si>
  <si>
    <t>Calefacción</t>
  </si>
  <si>
    <t>Telefonía, TV Cable e Internet</t>
  </si>
  <si>
    <t>ADMINISTRACIÓN</t>
  </si>
  <si>
    <t>Materiales de Oficina</t>
  </si>
  <si>
    <t>Insumos Computacionales</t>
  </si>
  <si>
    <t>Correo y Encomiendas</t>
  </si>
  <si>
    <t>Mantención de Equipamiento</t>
  </si>
  <si>
    <t>Reparación de Equipamiento</t>
  </si>
  <si>
    <t>Reparación de Instalaciones</t>
  </si>
  <si>
    <t>OTROS SERVICIOS</t>
  </si>
  <si>
    <t>Ropa de Cama</t>
  </si>
  <si>
    <t>Hidratación</t>
  </si>
  <si>
    <t>Actividades de Recreación e Integración Sociocomunitaria</t>
  </si>
  <si>
    <t>Servicios de Eliminación de Residuos Sanitarios Tóxicos, Contaminantes y Cortopunzantes</t>
  </si>
  <si>
    <t>Servicios de Seguridad, Vigilancia y Alarmas</t>
  </si>
  <si>
    <t>Telefonía Móvil</t>
  </si>
  <si>
    <t>SALDO</t>
  </si>
  <si>
    <t>Póliza de Seguros Inmueble</t>
  </si>
  <si>
    <t>TOTAL:</t>
  </si>
  <si>
    <t>GASTOS EN PERSONAL</t>
  </si>
  <si>
    <t>Recursos Humanos</t>
  </si>
  <si>
    <t>GASTOS OPERACIONALES</t>
  </si>
  <si>
    <t>Atención de Adultos Mayores</t>
  </si>
  <si>
    <t>Servicios Básicos</t>
  </si>
  <si>
    <t>Administración</t>
  </si>
  <si>
    <t>Otros Servicios</t>
  </si>
  <si>
    <t>Vestuario para Adultos Mayores</t>
  </si>
  <si>
    <t>Mantención de Instalaciones y Áreas Verdes</t>
  </si>
  <si>
    <t>Servicios de Aseo y Lavandería</t>
  </si>
  <si>
    <t>Servicios Funerarios y Sepultación</t>
  </si>
  <si>
    <t>Alimentación y Cuidado de Mascotas</t>
  </si>
  <si>
    <t>I. DATOS DE IDENTIFICACIÓN</t>
  </si>
  <si>
    <t>APORTE RESIDENTES</t>
  </si>
  <si>
    <t>APORTE ENTIDAD OPERADORA</t>
  </si>
  <si>
    <t>Artículos de Aseo General</t>
  </si>
  <si>
    <t>Combustible para Generador Eléctrico</t>
  </si>
  <si>
    <t>Servicios de Teleasistencia</t>
  </si>
  <si>
    <t>Servicios de Alimentación</t>
  </si>
  <si>
    <t>Servicios de Sanitización</t>
  </si>
  <si>
    <t>Servicios de Control de Plagas</t>
  </si>
  <si>
    <t>Atenciones, Exámenes y Procedimientos Médicos para Adultos Mayores</t>
  </si>
  <si>
    <t>Directivo</t>
  </si>
  <si>
    <t>Técnico de Atención Directa</t>
  </si>
  <si>
    <t>Personal de Administración y Apoyo</t>
  </si>
  <si>
    <t>Profesional de Atención Directa</t>
  </si>
  <si>
    <t>Asistente de Atención Directa</t>
  </si>
  <si>
    <t>Auxiliar de Servicio</t>
  </si>
  <si>
    <t>Fletes</t>
  </si>
  <si>
    <t>ASEO, MANTENCIÓN Y REPARACIONES</t>
  </si>
  <si>
    <t>Adquisición de Equipamiento Menor Asociado al Plan de Intervención</t>
  </si>
  <si>
    <t>PRIMER AÑO</t>
  </si>
  <si>
    <t>MES 01</t>
  </si>
  <si>
    <t>MES 02</t>
  </si>
  <si>
    <t>MES 03</t>
  </si>
  <si>
    <t>MES 04</t>
  </si>
  <si>
    <t>MES 05</t>
  </si>
  <si>
    <t>MES 06</t>
  </si>
  <si>
    <t>MES 07</t>
  </si>
  <si>
    <t>MES 08</t>
  </si>
  <si>
    <t>MES 09</t>
  </si>
  <si>
    <t>MES 10</t>
  </si>
  <si>
    <t>MES 11</t>
  </si>
  <si>
    <t>MES 12</t>
  </si>
  <si>
    <t>Aseo, Mantención y Reparaciones</t>
  </si>
  <si>
    <t>%</t>
  </si>
  <si>
    <t>FLUJO DE CAJA - PRIMER AÑO DE EJECUCIÓN</t>
  </si>
  <si>
    <t>FLUJO DE CAJA - SEGUNDO AÑO DE EJECUCIÓN</t>
  </si>
  <si>
    <t>SEGUNDO AÑO</t>
  </si>
  <si>
    <t>MES 13</t>
  </si>
  <si>
    <t>MES 14</t>
  </si>
  <si>
    <t>MES 15</t>
  </si>
  <si>
    <t>MES 16</t>
  </si>
  <si>
    <t>MES 17</t>
  </si>
  <si>
    <t>MES 18</t>
  </si>
  <si>
    <t>MES 19</t>
  </si>
  <si>
    <t>MES 20</t>
  </si>
  <si>
    <t>MES 21</t>
  </si>
  <si>
    <t>MES 22</t>
  </si>
  <si>
    <t>MES 23</t>
  </si>
  <si>
    <t>MES 24</t>
  </si>
  <si>
    <t>Movilización Asociada a la Operación</t>
  </si>
  <si>
    <t>Uniformes del Personal</t>
  </si>
  <si>
    <t>SÍNTESIS DEL PLAN DE COSTOS</t>
  </si>
  <si>
    <t>II. INGRESOS DEL OPERADOR</t>
  </si>
  <si>
    <t>MONTO</t>
  </si>
  <si>
    <t>III. COSTOS DE OPERACIÓN</t>
  </si>
  <si>
    <t>Capacitación del Personal</t>
  </si>
  <si>
    <t>Gastos de Sala Cuna</t>
  </si>
  <si>
    <t>EQUIPAMIENTO MENOR E IMPREVISTOS</t>
  </si>
  <si>
    <t>Equipamiento Menor e Imprevistos</t>
  </si>
  <si>
    <t>OTROS OPERACIONALES</t>
  </si>
  <si>
    <t>Otros Operacionales</t>
  </si>
  <si>
    <t>Otros Gastos Operacionales</t>
  </si>
  <si>
    <t>MES 25</t>
  </si>
  <si>
    <t>MES 26</t>
  </si>
  <si>
    <t>MES 27</t>
  </si>
  <si>
    <t>MES 28</t>
  </si>
  <si>
    <t>MES 29</t>
  </si>
  <si>
    <t>MES 30</t>
  </si>
  <si>
    <t>MES 31</t>
  </si>
  <si>
    <t>MES 32</t>
  </si>
  <si>
    <t>MES 33</t>
  </si>
  <si>
    <t>MES 34</t>
  </si>
  <si>
    <t>MES 35</t>
  </si>
  <si>
    <t>MES 36</t>
  </si>
  <si>
    <t>FLUJO DE CAJA - TERCER AÑO DE EJECUCIÓN</t>
  </si>
  <si>
    <t>TERCER AÑO</t>
  </si>
  <si>
    <t>TOTAL ACUMULADO</t>
  </si>
  <si>
    <t>ARICA</t>
  </si>
  <si>
    <t>ARICA Y PARINACOTA</t>
  </si>
  <si>
    <t>FUNDACION GENTE GRANDE</t>
  </si>
  <si>
    <t>65.085.707-0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</si>
</sst>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&quot;$&quot;\-#,##0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gradientFill degree="27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2" borderId="0" xfId="0" applyFill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3" xfId="0" applyFill="1" applyBorder="1"/>
    <xf numFmtId="0" fontId="0" fillId="2" borderId="11" xfId="0" applyFill="1" applyBorder="1"/>
    <xf numFmtId="165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left" vertical="center" indent="2"/>
    </xf>
    <xf numFmtId="165" fontId="0" fillId="0" borderId="0" xfId="0" applyNumberFormat="1" applyAlignment="1">
      <alignment horizontal="left" vertical="center" indent="1"/>
    </xf>
    <xf numFmtId="0" fontId="1" fillId="0" borderId="0" xfId="0" applyFont="1" applyAlignment="1">
      <alignment horizontal="right" vertical="center" inden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2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1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5" fillId="0" borderId="1" xfId="0" applyFont="1" applyBorder="1" applyAlignment="1">
      <alignment horizontal="left" vertical="center" indent="3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top"/>
    </xf>
    <xf numFmtId="165" fontId="1" fillId="0" borderId="7" xfId="0" applyNumberFormat="1" applyFont="1" applyBorder="1" applyAlignment="1">
      <alignment horizontal="right" vertical="center"/>
    </xf>
    <xf numFmtId="10" fontId="5" fillId="0" borderId="6" xfId="0" applyNumberFormat="1" applyFont="1" applyBorder="1" applyAlignment="1">
      <alignment horizontal="center" vertical="center"/>
    </xf>
    <xf numFmtId="10" fontId="5" fillId="0" borderId="5" xfId="0" applyNumberFormat="1" applyFont="1" applyBorder="1" applyAlignment="1">
      <alignment horizontal="center" vertical="center"/>
    </xf>
    <xf numFmtId="0" fontId="0" fillId="0" borderId="0" xfId="0" applyProtection="1">
      <protection hidden="1"/>
    </xf>
    <xf numFmtId="0" fontId="0" fillId="2" borderId="8" xfId="0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0" fillId="2" borderId="10" xfId="0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0" fillId="2" borderId="0" xfId="0" applyFill="1" applyProtection="1">
      <protection hidden="1"/>
    </xf>
    <xf numFmtId="0" fontId="0" fillId="2" borderId="2" xfId="0" applyFill="1" applyBorder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left" vertical="center" wrapText="1"/>
      <protection hidden="1"/>
    </xf>
    <xf numFmtId="0" fontId="0" fillId="2" borderId="11" xfId="0" applyFill="1" applyBorder="1" applyProtection="1">
      <protection hidden="1"/>
    </xf>
    <xf numFmtId="0" fontId="2" fillId="2" borderId="12" xfId="0" applyFont="1" applyFill="1" applyBorder="1" applyAlignment="1" applyProtection="1">
      <alignment horizontal="right" vertical="center"/>
      <protection hidden="1"/>
    </xf>
    <xf numFmtId="0" fontId="0" fillId="2" borderId="12" xfId="0" applyFill="1" applyBorder="1" applyAlignment="1" applyProtection="1">
      <alignment horizontal="left" vertical="center"/>
      <protection hidden="1"/>
    </xf>
    <xf numFmtId="0" fontId="0" fillId="2" borderId="12" xfId="0" applyFill="1" applyBorder="1" applyAlignment="1" applyProtection="1">
      <alignment horizontal="right" vertical="center"/>
      <protection hidden="1"/>
    </xf>
    <xf numFmtId="0" fontId="0" fillId="2" borderId="3" xfId="0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164" fontId="3" fillId="3" borderId="15" xfId="0" applyNumberFormat="1" applyFont="1" applyFill="1" applyBorder="1" applyAlignment="1" applyProtection="1">
      <alignment horizontal="center" vertical="center"/>
      <protection hidden="1"/>
    </xf>
    <xf numFmtId="165" fontId="1" fillId="3" borderId="15" xfId="0" applyNumberFormat="1" applyFont="1" applyFill="1" applyBorder="1" applyAlignment="1" applyProtection="1">
      <alignment horizontal="right" vertical="center"/>
      <protection hidden="1"/>
    </xf>
    <xf numFmtId="165" fontId="1" fillId="0" borderId="0" xfId="0" applyNumberFormat="1" applyFont="1" applyAlignment="1" applyProtection="1">
      <alignment horizontal="right"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165" fontId="0" fillId="0" borderId="0" xfId="0" applyNumberFormat="1" applyAlignment="1" applyProtection="1">
      <alignment horizontal="right" vertical="center"/>
      <protection hidden="1"/>
    </xf>
    <xf numFmtId="0" fontId="0" fillId="0" borderId="14" xfId="0" applyBorder="1" applyProtection="1">
      <protection hidden="1"/>
    </xf>
    <xf numFmtId="165" fontId="0" fillId="0" borderId="14" xfId="0" applyNumberFormat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3" borderId="16" xfId="0" applyFont="1" applyFill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165" fontId="0" fillId="0" borderId="7" xfId="0" applyNumberForma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left" indent="1"/>
      <protection hidden="1"/>
    </xf>
    <xf numFmtId="0" fontId="0" fillId="0" borderId="14" xfId="0" applyBorder="1" applyAlignment="1" applyProtection="1">
      <alignment horizontal="left" indent="1"/>
      <protection hidden="1"/>
    </xf>
    <xf numFmtId="0" fontId="0" fillId="0" borderId="14" xfId="0" applyBorder="1" applyAlignment="1" applyProtection="1">
      <alignment horizontal="left" wrapText="1" indent="1"/>
      <protection hidden="1"/>
    </xf>
    <xf numFmtId="0" fontId="0" fillId="0" borderId="0" xfId="0" applyAlignment="1" applyProtection="1">
      <alignment horizontal="left" indent="2"/>
      <protection hidden="1"/>
    </xf>
    <xf numFmtId="0" fontId="0" fillId="0" borderId="0" xfId="0" applyAlignment="1" applyProtection="1">
      <alignment horizontal="left" wrapText="1" indent="1"/>
      <protection hidden="1"/>
    </xf>
    <xf numFmtId="165" fontId="1" fillId="0" borderId="7" xfId="0" applyNumberFormat="1" applyFont="1" applyBorder="1" applyAlignment="1" applyProtection="1">
      <alignment horizontal="right" vertical="center"/>
      <protection hidden="1"/>
    </xf>
    <xf numFmtId="165" fontId="1" fillId="0" borderId="14" xfId="0" applyNumberFormat="1" applyFont="1" applyBorder="1" applyAlignment="1" applyProtection="1">
      <alignment horizontal="right" vertical="center"/>
      <protection hidden="1"/>
    </xf>
    <xf numFmtId="0" fontId="0" fillId="0" borderId="21" xfId="0" applyBorder="1" applyAlignment="1" applyProtection="1">
      <alignment horizontal="left" wrapText="1" indent="1"/>
      <protection hidden="1"/>
    </xf>
    <xf numFmtId="0" fontId="0" fillId="0" borderId="7" xfId="0" applyBorder="1" applyAlignment="1" applyProtection="1">
      <alignment horizontal="left" wrapText="1" indent="1"/>
      <protection hidden="1"/>
    </xf>
    <xf numFmtId="165" fontId="0" fillId="0" borderId="0" xfId="0" applyNumberFormat="1" applyProtection="1">
      <protection hidden="1"/>
    </xf>
    <xf numFmtId="165" fontId="0" fillId="0" borderId="7" xfId="0" applyNumberFormat="1" applyBorder="1" applyAlignment="1" applyProtection="1">
      <alignment horizontal="right" vertical="center"/>
      <protection locked="0"/>
    </xf>
    <xf numFmtId="165" fontId="0" fillId="0" borderId="14" xfId="0" applyNumberFormat="1" applyBorder="1" applyAlignment="1" applyProtection="1">
      <alignment horizontal="right" vertical="center"/>
      <protection locked="0"/>
    </xf>
    <xf numFmtId="165" fontId="0" fillId="0" borderId="21" xfId="0" applyNumberFormat="1" applyBorder="1" applyAlignment="1" applyProtection="1">
      <alignment horizontal="right" vertical="center"/>
      <protection locked="0"/>
    </xf>
    <xf numFmtId="165" fontId="0" fillId="0" borderId="0" xfId="0" applyNumberFormat="1" applyAlignment="1" applyProtection="1">
      <alignment horizontal="right" vertical="center"/>
      <protection locked="0"/>
    </xf>
    <xf numFmtId="0" fontId="1" fillId="0" borderId="7" xfId="0" applyFont="1" applyBorder="1" applyAlignment="1">
      <alignment horizontal="center" vertical="center"/>
    </xf>
    <xf numFmtId="165" fontId="1" fillId="0" borderId="20" xfId="0" applyNumberFormat="1" applyFont="1" applyBorder="1" applyAlignment="1">
      <alignment horizontal="right" vertical="center"/>
    </xf>
    <xf numFmtId="0" fontId="0" fillId="0" borderId="22" xfId="0" applyBorder="1"/>
    <xf numFmtId="165" fontId="2" fillId="0" borderId="14" xfId="0" applyNumberFormat="1" applyFont="1" applyBorder="1" applyAlignment="1">
      <alignment horizontal="right" vertical="center"/>
    </xf>
    <xf numFmtId="10" fontId="8" fillId="0" borderId="13" xfId="0" applyNumberFormat="1" applyFont="1" applyBorder="1" applyAlignment="1">
      <alignment horizontal="center" vertical="center"/>
    </xf>
    <xf numFmtId="165" fontId="0" fillId="0" borderId="14" xfId="0" applyNumberFormat="1" applyBorder="1" applyAlignment="1">
      <alignment horizontal="right" vertical="center"/>
    </xf>
    <xf numFmtId="10" fontId="5" fillId="0" borderId="13" xfId="0" applyNumberFormat="1" applyFont="1" applyBorder="1" applyAlignment="1">
      <alignment horizontal="center" vertical="center"/>
    </xf>
    <xf numFmtId="165" fontId="0" fillId="0" borderId="23" xfId="0" applyNumberFormat="1" applyBorder="1"/>
    <xf numFmtId="0" fontId="1" fillId="0" borderId="19" xfId="0" applyFont="1" applyBorder="1" applyAlignment="1" applyProtection="1">
      <alignment horizontal="center" vertical="center" wrapText="1"/>
      <protection hidden="1"/>
    </xf>
    <xf numFmtId="0" fontId="4" fillId="4" borderId="8" xfId="0" applyFont="1" applyFill="1" applyBorder="1"/>
    <xf numFmtId="0" fontId="4" fillId="4" borderId="9" xfId="0" applyFont="1" applyFill="1" applyBorder="1"/>
    <xf numFmtId="0" fontId="4" fillId="4" borderId="10" xfId="0" applyFont="1" applyFill="1" applyBorder="1"/>
    <xf numFmtId="0" fontId="4" fillId="4" borderId="1" xfId="0" applyFont="1" applyFill="1" applyBorder="1"/>
    <xf numFmtId="0" fontId="4" fillId="4" borderId="2" xfId="0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4" fillId="4" borderId="3" xfId="0" applyFont="1" applyFill="1" applyBorder="1"/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 wrapText="1" indent="1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/>
      <protection hidden="1"/>
    </xf>
    <xf numFmtId="0" fontId="0" fillId="0" borderId="14" xfId="0" applyBorder="1" applyAlignment="1" applyProtection="1">
      <alignment horizontal="left" vertical="center"/>
      <protection hidden="1"/>
    </xf>
    <xf numFmtId="0" fontId="0" fillId="0" borderId="20" xfId="0" applyBorder="1" applyAlignment="1" applyProtection="1">
      <alignment horizontal="left" vertical="center"/>
      <protection hidden="1"/>
    </xf>
    <xf numFmtId="0" fontId="0" fillId="0" borderId="13" xfId="0" applyBorder="1" applyAlignment="1" applyProtection="1">
      <alignment horizontal="left" vertical="center" wrapText="1"/>
      <protection hidden="1"/>
    </xf>
    <xf numFmtId="0" fontId="0" fillId="0" borderId="14" xfId="0" applyBorder="1" applyAlignment="1" applyProtection="1">
      <alignment horizontal="left" vertical="center" wrapText="1"/>
      <protection hidden="1"/>
    </xf>
    <xf numFmtId="0" fontId="0" fillId="0" borderId="20" xfId="0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4" fillId="4" borderId="0" xfId="0" applyFont="1" applyFill="1" applyAlignment="1">
      <alignment horizontal="center" vertical="center" wrapText="1"/>
    </xf>
    <xf numFmtId="165" fontId="0" fillId="0" borderId="14" xfId="0" applyNumberFormat="1" applyBorder="1" applyAlignment="1">
      <alignment horizontal="left" vertical="center" indent="2"/>
    </xf>
    <xf numFmtId="165" fontId="1" fillId="0" borderId="0" xfId="0" applyNumberFormat="1" applyFont="1" applyAlignment="1">
      <alignment horizontal="right" vertical="center"/>
    </xf>
    <xf numFmtId="165" fontId="1" fillId="0" borderId="7" xfId="0" applyNumberFormat="1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165" fontId="0" fillId="0" borderId="0" xfId="0" applyNumberFormat="1" applyAlignment="1">
      <alignment horizontal="left" vertical="center" indent="2"/>
    </xf>
    <xf numFmtId="165" fontId="2" fillId="0" borderId="14" xfId="0" applyNumberFormat="1" applyFont="1" applyBorder="1" applyAlignment="1">
      <alignment horizontal="left" vertical="center" indent="3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 inden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9FD"/>
      <color rgb="FFF9F9F9"/>
      <color rgb="FFF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2</xdr:row>
      <xdr:rowOff>99059</xdr:rowOff>
    </xdr:from>
    <xdr:to>
      <xdr:col>1</xdr:col>
      <xdr:colOff>1696406</xdr:colOff>
      <xdr:row>7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66699"/>
          <a:ext cx="1010606" cy="914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2</xdr:row>
      <xdr:rowOff>99059</xdr:rowOff>
    </xdr:from>
    <xdr:to>
      <xdr:col>1</xdr:col>
      <xdr:colOff>1696406</xdr:colOff>
      <xdr:row>7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66699"/>
          <a:ext cx="1010606" cy="914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2</xdr:row>
      <xdr:rowOff>99059</xdr:rowOff>
    </xdr:from>
    <xdr:to>
      <xdr:col>1</xdr:col>
      <xdr:colOff>1696406</xdr:colOff>
      <xdr:row>7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60984"/>
          <a:ext cx="1010606" cy="90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243841</xdr:colOff>
      <xdr:row>2</xdr:row>
      <xdr:rowOff>38101</xdr:rowOff>
    </xdr:from>
    <xdr:to>
      <xdr:col>2</xdr:col>
      <xdr:colOff>1077589</xdr:colOff>
      <xdr:row>5</xdr:row>
      <xdr:rowOff>176585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6" y="314326"/>
          <a:ext cx="833748" cy="767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B1:Q91"/>
  <sheetViews>
    <sheetView showGridLines="0" topLeftCell="C67" zoomScaleNormal="100" workbookViewId="0">
      <selection activeCell="S89" sqref="S89"/>
    </sheetView>
  </sheetViews>
  <sheetFormatPr baseColWidth="10" defaultColWidth="11.5" defaultRowHeight="15" x14ac:dyDescent="0.2"/>
  <cols>
    <col min="1" max="1" width="1.1640625" style="35" customWidth="1"/>
    <col min="2" max="2" width="37" style="35" bestFit="1" customWidth="1"/>
    <col min="3" max="14" width="14.5" style="35" customWidth="1"/>
    <col min="15" max="15" width="1.1640625" style="35" customWidth="1"/>
    <col min="16" max="16" width="14.5" style="35" customWidth="1"/>
    <col min="17" max="18" width="1.1640625" style="35" customWidth="1"/>
    <col min="19" max="16384" width="11.5" style="35"/>
  </cols>
  <sheetData>
    <row r="1" spans="2:17" ht="6" customHeight="1" thickBot="1" x14ac:dyDescent="0.25"/>
    <row r="2" spans="2:17" ht="7.25" customHeight="1" x14ac:dyDescent="0.2"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8"/>
    </row>
    <row r="3" spans="2:17" ht="23.5" customHeight="1" x14ac:dyDescent="0.2">
      <c r="B3" s="39"/>
      <c r="C3" s="105" t="s">
        <v>6</v>
      </c>
      <c r="D3" s="105"/>
      <c r="E3" s="105"/>
      <c r="F3" s="105"/>
      <c r="G3" s="105"/>
      <c r="H3" s="40"/>
      <c r="I3" s="40"/>
      <c r="J3" s="40"/>
      <c r="K3" s="40"/>
      <c r="L3" s="40"/>
      <c r="M3" s="40"/>
      <c r="N3" s="40"/>
      <c r="O3" s="40"/>
      <c r="P3" s="40"/>
      <c r="Q3" s="41"/>
    </row>
    <row r="4" spans="2:17" ht="23.5" customHeight="1" x14ac:dyDescent="0.2">
      <c r="B4" s="39"/>
      <c r="C4" s="104" t="s">
        <v>91</v>
      </c>
      <c r="D4" s="104"/>
      <c r="E4" s="104"/>
      <c r="F4" s="104"/>
      <c r="G4" s="104"/>
      <c r="H4" s="40"/>
      <c r="I4" s="40"/>
      <c r="J4" s="40"/>
      <c r="K4" s="40"/>
      <c r="L4" s="40"/>
      <c r="M4" s="40"/>
      <c r="N4" s="40"/>
      <c r="O4" s="40"/>
      <c r="P4" s="40"/>
      <c r="Q4" s="41"/>
    </row>
    <row r="5" spans="2:17" ht="7.25" customHeight="1" x14ac:dyDescent="0.2">
      <c r="B5" s="39"/>
      <c r="C5" s="40"/>
      <c r="D5" s="40"/>
      <c r="E5" s="40"/>
      <c r="F5" s="40"/>
      <c r="G5" s="40"/>
      <c r="H5" s="40"/>
      <c r="I5" s="40"/>
      <c r="J5" s="42"/>
      <c r="K5" s="42"/>
      <c r="L5" s="43"/>
      <c r="M5" s="43"/>
      <c r="N5" s="43"/>
      <c r="O5" s="43"/>
      <c r="P5" s="43"/>
      <c r="Q5" s="41"/>
    </row>
    <row r="6" spans="2:17" ht="17" customHeight="1" x14ac:dyDescent="0.2">
      <c r="B6" s="39"/>
      <c r="C6" s="44" t="s">
        <v>7</v>
      </c>
      <c r="D6" s="101"/>
      <c r="E6" s="102"/>
      <c r="F6" s="103"/>
      <c r="G6" s="44" t="s">
        <v>1</v>
      </c>
      <c r="H6" s="101" t="s">
        <v>134</v>
      </c>
      <c r="I6" s="103"/>
      <c r="J6" s="106" t="s">
        <v>4</v>
      </c>
      <c r="K6" s="106"/>
      <c r="L6" s="107" t="s">
        <v>136</v>
      </c>
      <c r="M6" s="108"/>
      <c r="N6" s="108"/>
      <c r="O6" s="108"/>
      <c r="P6" s="109"/>
      <c r="Q6" s="41"/>
    </row>
    <row r="7" spans="2:17" ht="3" customHeight="1" x14ac:dyDescent="0.2">
      <c r="B7" s="39"/>
      <c r="C7" s="44"/>
      <c r="D7" s="45"/>
      <c r="E7" s="45"/>
      <c r="F7" s="45"/>
      <c r="G7" s="44"/>
      <c r="H7" s="45"/>
      <c r="I7" s="45"/>
      <c r="J7" s="44"/>
      <c r="K7" s="44"/>
      <c r="L7" s="46"/>
      <c r="M7" s="46"/>
      <c r="N7" s="46"/>
      <c r="O7" s="46"/>
      <c r="P7" s="46"/>
      <c r="Q7" s="41"/>
    </row>
    <row r="8" spans="2:17" ht="17" customHeight="1" x14ac:dyDescent="0.2">
      <c r="B8" s="39"/>
      <c r="C8" s="44" t="s">
        <v>3</v>
      </c>
      <c r="D8" s="101">
        <v>70</v>
      </c>
      <c r="E8" s="102"/>
      <c r="F8" s="103"/>
      <c r="G8" s="44" t="s">
        <v>2</v>
      </c>
      <c r="H8" s="101" t="s">
        <v>135</v>
      </c>
      <c r="I8" s="103"/>
      <c r="J8" s="42"/>
      <c r="K8" s="44" t="s">
        <v>5</v>
      </c>
      <c r="L8" s="101" t="s">
        <v>137</v>
      </c>
      <c r="M8" s="103"/>
      <c r="N8" s="42"/>
      <c r="O8" s="42"/>
      <c r="P8" s="42"/>
      <c r="Q8" s="41"/>
    </row>
    <row r="9" spans="2:17" ht="7.25" customHeight="1" thickBot="1" x14ac:dyDescent="0.25">
      <c r="B9" s="47"/>
      <c r="C9" s="48"/>
      <c r="D9" s="49"/>
      <c r="E9" s="49"/>
      <c r="F9" s="49"/>
      <c r="G9" s="50"/>
      <c r="H9" s="49"/>
      <c r="I9" s="49"/>
      <c r="J9" s="49"/>
      <c r="K9" s="50"/>
      <c r="L9" s="50"/>
      <c r="M9" s="49"/>
      <c r="N9" s="49"/>
      <c r="O9" s="49"/>
      <c r="P9" s="49"/>
      <c r="Q9" s="51"/>
    </row>
    <row r="10" spans="2:17" ht="3.5" customHeight="1" thickBot="1" x14ac:dyDescent="0.25"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spans="2:17" ht="16.25" customHeight="1" thickBot="1" x14ac:dyDescent="0.25">
      <c r="B11" s="53" t="s">
        <v>76</v>
      </c>
      <c r="C11" s="54" t="s">
        <v>77</v>
      </c>
      <c r="D11" s="54" t="s">
        <v>78</v>
      </c>
      <c r="E11" s="54" t="s">
        <v>79</v>
      </c>
      <c r="F11" s="54" t="s">
        <v>80</v>
      </c>
      <c r="G11" s="54" t="s">
        <v>81</v>
      </c>
      <c r="H11" s="54" t="s">
        <v>82</v>
      </c>
      <c r="I11" s="54" t="s">
        <v>83</v>
      </c>
      <c r="J11" s="54" t="s">
        <v>84</v>
      </c>
      <c r="K11" s="54" t="s">
        <v>85</v>
      </c>
      <c r="L11" s="54" t="s">
        <v>86</v>
      </c>
      <c r="M11" s="54" t="s">
        <v>87</v>
      </c>
      <c r="N11" s="54" t="s">
        <v>88</v>
      </c>
      <c r="O11" s="55"/>
      <c r="P11" s="56" t="s">
        <v>14</v>
      </c>
    </row>
    <row r="12" spans="2:17" ht="6" customHeight="1" thickBot="1" x14ac:dyDescent="0.25"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P12" s="58"/>
    </row>
    <row r="13" spans="2:17" ht="20" customHeight="1" thickTop="1" thickBot="1" x14ac:dyDescent="0.25">
      <c r="B13" s="59" t="s">
        <v>8</v>
      </c>
      <c r="C13" s="60">
        <f>SUM(C15:C17)</f>
        <v>64401556</v>
      </c>
      <c r="D13" s="60">
        <f t="shared" ref="D13:N13" si="0">SUM(D15:D17)</f>
        <v>64401556</v>
      </c>
      <c r="E13" s="60">
        <f t="shared" si="0"/>
        <v>64401556</v>
      </c>
      <c r="F13" s="60">
        <f t="shared" si="0"/>
        <v>64401556</v>
      </c>
      <c r="G13" s="60">
        <f t="shared" si="0"/>
        <v>64401556</v>
      </c>
      <c r="H13" s="60">
        <f t="shared" si="0"/>
        <v>64401556</v>
      </c>
      <c r="I13" s="60">
        <f t="shared" si="0"/>
        <v>64401556</v>
      </c>
      <c r="J13" s="60">
        <f t="shared" si="0"/>
        <v>64401556</v>
      </c>
      <c r="K13" s="60">
        <f t="shared" si="0"/>
        <v>64401556</v>
      </c>
      <c r="L13" s="60">
        <f t="shared" si="0"/>
        <v>64401556</v>
      </c>
      <c r="M13" s="60">
        <f t="shared" si="0"/>
        <v>64401556</v>
      </c>
      <c r="N13" s="60">
        <f t="shared" si="0"/>
        <v>64401556</v>
      </c>
      <c r="O13" s="61"/>
      <c r="P13" s="60">
        <f>SUM(C13:N13)</f>
        <v>772818672</v>
      </c>
    </row>
    <row r="14" spans="2:17" ht="6" customHeight="1" thickTop="1" x14ac:dyDescent="0.2"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2:17" x14ac:dyDescent="0.2">
      <c r="B15" s="64" t="s">
        <v>58</v>
      </c>
      <c r="C15" s="81">
        <f>150000*70</f>
        <v>10500000</v>
      </c>
      <c r="D15" s="81">
        <f t="shared" ref="D15:N15" si="1">150000*70</f>
        <v>10500000</v>
      </c>
      <c r="E15" s="81">
        <f t="shared" si="1"/>
        <v>10500000</v>
      </c>
      <c r="F15" s="81">
        <f t="shared" si="1"/>
        <v>10500000</v>
      </c>
      <c r="G15" s="81">
        <f t="shared" si="1"/>
        <v>10500000</v>
      </c>
      <c r="H15" s="81">
        <f t="shared" si="1"/>
        <v>10500000</v>
      </c>
      <c r="I15" s="81">
        <f t="shared" si="1"/>
        <v>10500000</v>
      </c>
      <c r="J15" s="81">
        <f t="shared" si="1"/>
        <v>10500000</v>
      </c>
      <c r="K15" s="81">
        <f t="shared" si="1"/>
        <v>10500000</v>
      </c>
      <c r="L15" s="81">
        <f t="shared" si="1"/>
        <v>10500000</v>
      </c>
      <c r="M15" s="81">
        <f t="shared" si="1"/>
        <v>10500000</v>
      </c>
      <c r="N15" s="81">
        <f t="shared" si="1"/>
        <v>10500000</v>
      </c>
      <c r="O15" s="65"/>
      <c r="P15" s="65">
        <f>SUM(C15:N15)</f>
        <v>126000000</v>
      </c>
    </row>
    <row r="16" spans="2:17" x14ac:dyDescent="0.2">
      <c r="B16" s="64" t="s">
        <v>20</v>
      </c>
      <c r="C16" s="81">
        <f>730997*70</f>
        <v>51169790</v>
      </c>
      <c r="D16" s="81">
        <f t="shared" ref="D16:N16" si="2">730997*70</f>
        <v>51169790</v>
      </c>
      <c r="E16" s="81">
        <f t="shared" si="2"/>
        <v>51169790</v>
      </c>
      <c r="F16" s="81">
        <f t="shared" si="2"/>
        <v>51169790</v>
      </c>
      <c r="G16" s="81">
        <f t="shared" si="2"/>
        <v>51169790</v>
      </c>
      <c r="H16" s="81">
        <f t="shared" si="2"/>
        <v>51169790</v>
      </c>
      <c r="I16" s="81">
        <f t="shared" si="2"/>
        <v>51169790</v>
      </c>
      <c r="J16" s="81">
        <f t="shared" si="2"/>
        <v>51169790</v>
      </c>
      <c r="K16" s="81">
        <f t="shared" si="2"/>
        <v>51169790</v>
      </c>
      <c r="L16" s="81">
        <f t="shared" si="2"/>
        <v>51169790</v>
      </c>
      <c r="M16" s="81">
        <f t="shared" si="2"/>
        <v>51169790</v>
      </c>
      <c r="N16" s="81">
        <f t="shared" si="2"/>
        <v>51169790</v>
      </c>
      <c r="O16" s="65"/>
      <c r="P16" s="65">
        <f>SUM(C16:N16)</f>
        <v>614037480</v>
      </c>
    </row>
    <row r="17" spans="2:16" x14ac:dyDescent="0.2">
      <c r="B17" s="64" t="s">
        <v>59</v>
      </c>
      <c r="C17" s="81">
        <v>2731766</v>
      </c>
      <c r="D17" s="81">
        <v>2731766</v>
      </c>
      <c r="E17" s="81">
        <v>2731766</v>
      </c>
      <c r="F17" s="81">
        <v>2731766</v>
      </c>
      <c r="G17" s="81">
        <v>2731766</v>
      </c>
      <c r="H17" s="81">
        <v>2731766</v>
      </c>
      <c r="I17" s="81">
        <v>2731766</v>
      </c>
      <c r="J17" s="81">
        <v>2731766</v>
      </c>
      <c r="K17" s="81">
        <v>2731766</v>
      </c>
      <c r="L17" s="81">
        <v>2731766</v>
      </c>
      <c r="M17" s="81">
        <v>2731766</v>
      </c>
      <c r="N17" s="81">
        <v>2731766</v>
      </c>
      <c r="O17" s="65"/>
      <c r="P17" s="65">
        <f>SUM(C17:N17)</f>
        <v>32781192</v>
      </c>
    </row>
    <row r="18" spans="2:16" ht="6" customHeight="1" thickBot="1" x14ac:dyDescent="0.25"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</row>
    <row r="19" spans="2:16" ht="20" customHeight="1" thickTop="1" thickBot="1" x14ac:dyDescent="0.25">
      <c r="B19" s="59" t="s">
        <v>13</v>
      </c>
      <c r="C19" s="60">
        <f t="shared" ref="C19:N19" si="3">(C21+C29+C35+C47+C56+C66+C76+C79+C86)</f>
        <v>64401556</v>
      </c>
      <c r="D19" s="60">
        <f t="shared" si="3"/>
        <v>64401556</v>
      </c>
      <c r="E19" s="60">
        <f t="shared" si="3"/>
        <v>64401556</v>
      </c>
      <c r="F19" s="60">
        <f t="shared" si="3"/>
        <v>64401556</v>
      </c>
      <c r="G19" s="60">
        <f t="shared" si="3"/>
        <v>64401556</v>
      </c>
      <c r="H19" s="60">
        <f t="shared" si="3"/>
        <v>64401556</v>
      </c>
      <c r="I19" s="60">
        <f t="shared" si="3"/>
        <v>64401556</v>
      </c>
      <c r="J19" s="60">
        <f t="shared" si="3"/>
        <v>64401556</v>
      </c>
      <c r="K19" s="60">
        <f t="shared" si="3"/>
        <v>64401556</v>
      </c>
      <c r="L19" s="60">
        <f t="shared" si="3"/>
        <v>64401556</v>
      </c>
      <c r="M19" s="60">
        <f t="shared" si="3"/>
        <v>64401556</v>
      </c>
      <c r="N19" s="60">
        <f t="shared" si="3"/>
        <v>64401556</v>
      </c>
      <c r="O19" s="61"/>
      <c r="P19" s="60">
        <f>SUM(C19:N19)</f>
        <v>772818672</v>
      </c>
    </row>
    <row r="20" spans="2:16" ht="6" customHeight="1" thickTop="1" thickBot="1" x14ac:dyDescent="0.25">
      <c r="B20" s="66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</row>
    <row r="21" spans="2:16" ht="17" thickTop="1" thickBot="1" x14ac:dyDescent="0.25">
      <c r="B21" s="67" t="s">
        <v>15</v>
      </c>
      <c r="C21" s="60">
        <f>SUM(C22:C27)</f>
        <v>46191556</v>
      </c>
      <c r="D21" s="60">
        <f t="shared" ref="D21:N21" si="4">SUM(D22:D27)</f>
        <v>46191556</v>
      </c>
      <c r="E21" s="60">
        <f t="shared" si="4"/>
        <v>46191556</v>
      </c>
      <c r="F21" s="60">
        <f t="shared" si="4"/>
        <v>46191556</v>
      </c>
      <c r="G21" s="60">
        <f t="shared" si="4"/>
        <v>46191556</v>
      </c>
      <c r="H21" s="60">
        <f t="shared" si="4"/>
        <v>46191556</v>
      </c>
      <c r="I21" s="60">
        <f t="shared" si="4"/>
        <v>46191556</v>
      </c>
      <c r="J21" s="60">
        <f t="shared" si="4"/>
        <v>46191556</v>
      </c>
      <c r="K21" s="60">
        <f t="shared" si="4"/>
        <v>46191556</v>
      </c>
      <c r="L21" s="60">
        <f t="shared" si="4"/>
        <v>46191556</v>
      </c>
      <c r="M21" s="60">
        <f t="shared" si="4"/>
        <v>46191556</v>
      </c>
      <c r="N21" s="60">
        <f t="shared" si="4"/>
        <v>46191556</v>
      </c>
      <c r="O21" s="61"/>
      <c r="P21" s="60">
        <f>SUM(C21:N21)</f>
        <v>554298672</v>
      </c>
    </row>
    <row r="22" spans="2:16" ht="16" thickTop="1" x14ac:dyDescent="0.2">
      <c r="B22" s="68" t="s">
        <v>67</v>
      </c>
      <c r="C22" s="83">
        <v>6393000</v>
      </c>
      <c r="D22" s="83">
        <v>6393000</v>
      </c>
      <c r="E22" s="83">
        <v>6393000</v>
      </c>
      <c r="F22" s="83">
        <v>6393000</v>
      </c>
      <c r="G22" s="83">
        <v>6393000</v>
      </c>
      <c r="H22" s="83">
        <v>6393000</v>
      </c>
      <c r="I22" s="83">
        <v>6393000</v>
      </c>
      <c r="J22" s="83">
        <v>6393000</v>
      </c>
      <c r="K22" s="83">
        <v>6393000</v>
      </c>
      <c r="L22" s="83">
        <v>6393000</v>
      </c>
      <c r="M22" s="83">
        <v>6393000</v>
      </c>
      <c r="N22" s="83">
        <v>6393000</v>
      </c>
      <c r="O22" s="69"/>
      <c r="P22" s="69">
        <f>SUM(C22:N22)</f>
        <v>76716000</v>
      </c>
    </row>
    <row r="23" spans="2:16" x14ac:dyDescent="0.2">
      <c r="B23" s="64" t="s">
        <v>70</v>
      </c>
      <c r="C23" s="81">
        <v>8579406</v>
      </c>
      <c r="D23" s="81">
        <v>8579406</v>
      </c>
      <c r="E23" s="81">
        <v>8579406</v>
      </c>
      <c r="F23" s="81">
        <v>8579406</v>
      </c>
      <c r="G23" s="81">
        <v>8579406</v>
      </c>
      <c r="H23" s="81">
        <v>8579406</v>
      </c>
      <c r="I23" s="81">
        <v>8579406</v>
      </c>
      <c r="J23" s="81">
        <v>8579406</v>
      </c>
      <c r="K23" s="81">
        <v>8579406</v>
      </c>
      <c r="L23" s="81">
        <v>8579406</v>
      </c>
      <c r="M23" s="81">
        <v>8579406</v>
      </c>
      <c r="N23" s="81">
        <v>8579406</v>
      </c>
      <c r="O23" s="65"/>
      <c r="P23" s="65">
        <f>SUM(C23:N23)</f>
        <v>102952872</v>
      </c>
    </row>
    <row r="24" spans="2:16" x14ac:dyDescent="0.2">
      <c r="B24" s="64" t="s">
        <v>68</v>
      </c>
      <c r="C24" s="81">
        <v>4048900</v>
      </c>
      <c r="D24" s="81">
        <v>4048900</v>
      </c>
      <c r="E24" s="81">
        <v>4048900</v>
      </c>
      <c r="F24" s="81">
        <v>4048900</v>
      </c>
      <c r="G24" s="81">
        <v>4048900</v>
      </c>
      <c r="H24" s="81">
        <v>4048900</v>
      </c>
      <c r="I24" s="81">
        <v>4048900</v>
      </c>
      <c r="J24" s="81">
        <v>4048900</v>
      </c>
      <c r="K24" s="81">
        <v>4048900</v>
      </c>
      <c r="L24" s="81">
        <v>4048900</v>
      </c>
      <c r="M24" s="81">
        <v>4048900</v>
      </c>
      <c r="N24" s="81">
        <v>4048900</v>
      </c>
      <c r="O24" s="65"/>
      <c r="P24" s="65">
        <f t="shared" ref="P24:P25" si="5">SUM(C24:N24)</f>
        <v>48586800</v>
      </c>
    </row>
    <row r="25" spans="2:16" x14ac:dyDescent="0.2">
      <c r="B25" s="64" t="s">
        <v>71</v>
      </c>
      <c r="C25" s="81">
        <v>18113500</v>
      </c>
      <c r="D25" s="81">
        <v>18113500</v>
      </c>
      <c r="E25" s="81">
        <v>18113500</v>
      </c>
      <c r="F25" s="81">
        <v>18113500</v>
      </c>
      <c r="G25" s="81">
        <v>18113500</v>
      </c>
      <c r="H25" s="81">
        <v>18113500</v>
      </c>
      <c r="I25" s="81">
        <v>18113500</v>
      </c>
      <c r="J25" s="81">
        <v>18113500</v>
      </c>
      <c r="K25" s="81">
        <v>18113500</v>
      </c>
      <c r="L25" s="81">
        <v>18113500</v>
      </c>
      <c r="M25" s="81">
        <v>18113500</v>
      </c>
      <c r="N25" s="81">
        <v>18113500</v>
      </c>
      <c r="O25" s="65"/>
      <c r="P25" s="65">
        <f t="shared" si="5"/>
        <v>217362000</v>
      </c>
    </row>
    <row r="26" spans="2:16" x14ac:dyDescent="0.2">
      <c r="B26" s="64" t="s">
        <v>72</v>
      </c>
      <c r="C26" s="81">
        <v>6179900</v>
      </c>
      <c r="D26" s="81">
        <v>6179900</v>
      </c>
      <c r="E26" s="81">
        <v>6179900</v>
      </c>
      <c r="F26" s="81">
        <v>6179900</v>
      </c>
      <c r="G26" s="81">
        <v>6179900</v>
      </c>
      <c r="H26" s="81">
        <v>6179900</v>
      </c>
      <c r="I26" s="81">
        <v>6179900</v>
      </c>
      <c r="J26" s="81">
        <v>6179900</v>
      </c>
      <c r="K26" s="81">
        <v>6179900</v>
      </c>
      <c r="L26" s="81">
        <v>6179900</v>
      </c>
      <c r="M26" s="81">
        <v>6179900</v>
      </c>
      <c r="N26" s="81">
        <v>6179900</v>
      </c>
      <c r="O26" s="65"/>
      <c r="P26" s="65">
        <f t="shared" ref="P26:P27" si="6">SUM(C26:N26)</f>
        <v>74158800</v>
      </c>
    </row>
    <row r="27" spans="2:16" x14ac:dyDescent="0.2">
      <c r="B27" s="64" t="s">
        <v>69</v>
      </c>
      <c r="C27" s="81">
        <v>2876850</v>
      </c>
      <c r="D27" s="81">
        <v>2876850</v>
      </c>
      <c r="E27" s="81">
        <v>2876850</v>
      </c>
      <c r="F27" s="81">
        <v>2876850</v>
      </c>
      <c r="G27" s="81">
        <v>2876850</v>
      </c>
      <c r="H27" s="81">
        <v>2876850</v>
      </c>
      <c r="I27" s="81">
        <v>2876850</v>
      </c>
      <c r="J27" s="81">
        <v>2876850</v>
      </c>
      <c r="K27" s="81">
        <v>2876850</v>
      </c>
      <c r="L27" s="81">
        <v>2876850</v>
      </c>
      <c r="M27" s="81">
        <v>2876850</v>
      </c>
      <c r="N27" s="81">
        <v>2876850</v>
      </c>
      <c r="O27" s="65"/>
      <c r="P27" s="65">
        <f t="shared" si="6"/>
        <v>34522200</v>
      </c>
    </row>
    <row r="28" spans="2:16" ht="6" customHeight="1" thickBot="1" x14ac:dyDescent="0.25"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</row>
    <row r="29" spans="2:16" ht="17" thickTop="1" thickBot="1" x14ac:dyDescent="0.25">
      <c r="B29" s="67" t="s">
        <v>16</v>
      </c>
      <c r="C29" s="60">
        <f>SUM(C30:C33)</f>
        <v>8600000</v>
      </c>
      <c r="D29" s="60">
        <f t="shared" ref="D29:N29" si="7">SUM(D30:D33)</f>
        <v>8600000</v>
      </c>
      <c r="E29" s="60">
        <f t="shared" si="7"/>
        <v>8600000</v>
      </c>
      <c r="F29" s="60">
        <f t="shared" si="7"/>
        <v>8600000</v>
      </c>
      <c r="G29" s="60">
        <f t="shared" si="7"/>
        <v>8600000</v>
      </c>
      <c r="H29" s="60">
        <f t="shared" si="7"/>
        <v>8600000</v>
      </c>
      <c r="I29" s="60">
        <f t="shared" si="7"/>
        <v>8600000</v>
      </c>
      <c r="J29" s="60">
        <f t="shared" si="7"/>
        <v>8600000</v>
      </c>
      <c r="K29" s="60">
        <f t="shared" si="7"/>
        <v>8600000</v>
      </c>
      <c r="L29" s="60">
        <f t="shared" si="7"/>
        <v>8600000</v>
      </c>
      <c r="M29" s="60">
        <f t="shared" si="7"/>
        <v>8600000</v>
      </c>
      <c r="N29" s="60">
        <f t="shared" si="7"/>
        <v>8600000</v>
      </c>
      <c r="O29" s="61"/>
      <c r="P29" s="60">
        <f>SUM(C29:N29)</f>
        <v>103200000</v>
      </c>
    </row>
    <row r="30" spans="2:16" ht="16" thickTop="1" x14ac:dyDescent="0.2">
      <c r="B30" s="70" t="s">
        <v>9</v>
      </c>
      <c r="C30" s="83">
        <v>8000000</v>
      </c>
      <c r="D30" s="83">
        <v>8000000</v>
      </c>
      <c r="E30" s="83">
        <v>8000000</v>
      </c>
      <c r="F30" s="83">
        <v>8000000</v>
      </c>
      <c r="G30" s="83">
        <v>8000000</v>
      </c>
      <c r="H30" s="83">
        <v>8000000</v>
      </c>
      <c r="I30" s="83">
        <v>8000000</v>
      </c>
      <c r="J30" s="83">
        <v>8000000</v>
      </c>
      <c r="K30" s="83">
        <v>8000000</v>
      </c>
      <c r="L30" s="83">
        <v>8000000</v>
      </c>
      <c r="M30" s="83">
        <v>8000000</v>
      </c>
      <c r="N30" s="83">
        <v>8000000</v>
      </c>
      <c r="O30" s="63"/>
      <c r="P30" s="69">
        <f>SUM(C30:N30)</f>
        <v>96000000</v>
      </c>
    </row>
    <row r="31" spans="2:16" x14ac:dyDescent="0.2">
      <c r="B31" s="71" t="s">
        <v>17</v>
      </c>
      <c r="C31" s="81">
        <v>400000</v>
      </c>
      <c r="D31" s="81">
        <v>400000</v>
      </c>
      <c r="E31" s="81">
        <v>400000</v>
      </c>
      <c r="F31" s="81">
        <v>400000</v>
      </c>
      <c r="G31" s="81">
        <v>400000</v>
      </c>
      <c r="H31" s="81">
        <v>400000</v>
      </c>
      <c r="I31" s="81">
        <v>400000</v>
      </c>
      <c r="J31" s="81">
        <v>400000</v>
      </c>
      <c r="K31" s="81">
        <v>400000</v>
      </c>
      <c r="L31" s="81">
        <v>400000</v>
      </c>
      <c r="M31" s="81">
        <v>400000</v>
      </c>
      <c r="N31" s="81">
        <v>400000</v>
      </c>
      <c r="O31" s="65"/>
      <c r="P31" s="65">
        <f>SUM(C31:N31)</f>
        <v>4800000</v>
      </c>
    </row>
    <row r="32" spans="2:16" x14ac:dyDescent="0.2">
      <c r="B32" s="71" t="s">
        <v>37</v>
      </c>
      <c r="C32" s="81">
        <v>200000</v>
      </c>
      <c r="D32" s="81">
        <v>200000</v>
      </c>
      <c r="E32" s="81">
        <v>200000</v>
      </c>
      <c r="F32" s="81">
        <v>200000</v>
      </c>
      <c r="G32" s="81">
        <v>200000</v>
      </c>
      <c r="H32" s="81">
        <v>200000</v>
      </c>
      <c r="I32" s="81">
        <v>200000</v>
      </c>
      <c r="J32" s="81">
        <v>200000</v>
      </c>
      <c r="K32" s="81">
        <v>200000</v>
      </c>
      <c r="L32" s="81">
        <v>200000</v>
      </c>
      <c r="M32" s="81">
        <v>200000</v>
      </c>
      <c r="N32" s="81">
        <v>200000</v>
      </c>
      <c r="O32" s="65"/>
      <c r="P32" s="69">
        <f>SUM(C32:N32)</f>
        <v>2400000</v>
      </c>
    </row>
    <row r="33" spans="2:16" x14ac:dyDescent="0.2">
      <c r="B33" s="71" t="s">
        <v>63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65"/>
      <c r="P33" s="65">
        <f>SUM(C33:N33)</f>
        <v>0</v>
      </c>
    </row>
    <row r="34" spans="2:16" ht="6" customHeight="1" thickBot="1" x14ac:dyDescent="0.25"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</row>
    <row r="35" spans="2:16" ht="17" thickTop="1" thickBot="1" x14ac:dyDescent="0.25">
      <c r="B35" s="67" t="s">
        <v>18</v>
      </c>
      <c r="C35" s="60">
        <f t="shared" ref="C35:N35" si="8">SUM(C36:C45)</f>
        <v>4100000</v>
      </c>
      <c r="D35" s="60">
        <f t="shared" si="8"/>
        <v>4100000</v>
      </c>
      <c r="E35" s="60">
        <f t="shared" si="8"/>
        <v>4100000</v>
      </c>
      <c r="F35" s="60">
        <f t="shared" si="8"/>
        <v>4100000</v>
      </c>
      <c r="G35" s="60">
        <f t="shared" si="8"/>
        <v>4100000</v>
      </c>
      <c r="H35" s="60">
        <f t="shared" si="8"/>
        <v>4100000</v>
      </c>
      <c r="I35" s="60">
        <f t="shared" si="8"/>
        <v>4100000</v>
      </c>
      <c r="J35" s="60">
        <f t="shared" si="8"/>
        <v>4100000</v>
      </c>
      <c r="K35" s="60">
        <f t="shared" si="8"/>
        <v>4100000</v>
      </c>
      <c r="L35" s="60">
        <f t="shared" si="8"/>
        <v>4100000</v>
      </c>
      <c r="M35" s="60">
        <f t="shared" si="8"/>
        <v>4100000</v>
      </c>
      <c r="N35" s="60">
        <f t="shared" si="8"/>
        <v>4100000</v>
      </c>
      <c r="O35" s="61"/>
      <c r="P35" s="60">
        <f>SUM(C35:N35)</f>
        <v>49200000</v>
      </c>
    </row>
    <row r="36" spans="2:16" ht="16" thickTop="1" x14ac:dyDescent="0.2">
      <c r="B36" s="70" t="s">
        <v>11</v>
      </c>
      <c r="C36" s="83">
        <v>250000</v>
      </c>
      <c r="D36" s="83">
        <v>250000</v>
      </c>
      <c r="E36" s="83">
        <v>250000</v>
      </c>
      <c r="F36" s="83">
        <v>250000</v>
      </c>
      <c r="G36" s="83">
        <v>250000</v>
      </c>
      <c r="H36" s="83">
        <v>250000</v>
      </c>
      <c r="I36" s="83">
        <v>250000</v>
      </c>
      <c r="J36" s="83">
        <v>250000</v>
      </c>
      <c r="K36" s="83">
        <v>250000</v>
      </c>
      <c r="L36" s="83">
        <v>250000</v>
      </c>
      <c r="M36" s="83">
        <v>250000</v>
      </c>
      <c r="N36" s="83">
        <v>250000</v>
      </c>
      <c r="O36" s="63"/>
      <c r="P36" s="69">
        <f t="shared" ref="P36:P84" si="9">SUM(C36:N36)</f>
        <v>3000000</v>
      </c>
    </row>
    <row r="37" spans="2:16" x14ac:dyDescent="0.2">
      <c r="B37" s="71" t="s">
        <v>12</v>
      </c>
      <c r="C37" s="81">
        <v>350000</v>
      </c>
      <c r="D37" s="81">
        <v>350000</v>
      </c>
      <c r="E37" s="81">
        <v>350000</v>
      </c>
      <c r="F37" s="81">
        <v>350000</v>
      </c>
      <c r="G37" s="81">
        <v>350000</v>
      </c>
      <c r="H37" s="81">
        <v>350000</v>
      </c>
      <c r="I37" s="81">
        <v>350000</v>
      </c>
      <c r="J37" s="81">
        <v>350000</v>
      </c>
      <c r="K37" s="81">
        <v>350000</v>
      </c>
      <c r="L37" s="81">
        <v>350000</v>
      </c>
      <c r="M37" s="81">
        <v>350000</v>
      </c>
      <c r="N37" s="81">
        <v>350000</v>
      </c>
      <c r="O37" s="65"/>
      <c r="P37" s="65">
        <f t="shared" si="9"/>
        <v>4200000</v>
      </c>
    </row>
    <row r="38" spans="2:16" x14ac:dyDescent="0.2">
      <c r="B38" s="71" t="s">
        <v>52</v>
      </c>
      <c r="C38" s="81">
        <v>100000</v>
      </c>
      <c r="D38" s="81">
        <v>100000</v>
      </c>
      <c r="E38" s="81">
        <v>100000</v>
      </c>
      <c r="F38" s="81">
        <v>100000</v>
      </c>
      <c r="G38" s="81">
        <v>100000</v>
      </c>
      <c r="H38" s="81">
        <v>100000</v>
      </c>
      <c r="I38" s="81">
        <v>100000</v>
      </c>
      <c r="J38" s="81">
        <v>100000</v>
      </c>
      <c r="K38" s="81">
        <v>100000</v>
      </c>
      <c r="L38" s="81">
        <v>100000</v>
      </c>
      <c r="M38" s="81">
        <v>100000</v>
      </c>
      <c r="N38" s="81">
        <v>100000</v>
      </c>
      <c r="O38" s="65"/>
      <c r="P38" s="69">
        <f t="shared" si="9"/>
        <v>1200000</v>
      </c>
    </row>
    <row r="39" spans="2:16" x14ac:dyDescent="0.2">
      <c r="B39" s="71" t="s">
        <v>36</v>
      </c>
      <c r="C39" s="81">
        <v>50000</v>
      </c>
      <c r="D39" s="81">
        <v>50000</v>
      </c>
      <c r="E39" s="81">
        <v>50000</v>
      </c>
      <c r="F39" s="81">
        <v>50000</v>
      </c>
      <c r="G39" s="81">
        <v>50000</v>
      </c>
      <c r="H39" s="81">
        <v>50000</v>
      </c>
      <c r="I39" s="81">
        <v>50000</v>
      </c>
      <c r="J39" s="81">
        <v>50000</v>
      </c>
      <c r="K39" s="81">
        <v>50000</v>
      </c>
      <c r="L39" s="81">
        <v>50000</v>
      </c>
      <c r="M39" s="81">
        <v>50000</v>
      </c>
      <c r="N39" s="81">
        <v>50000</v>
      </c>
      <c r="O39" s="65"/>
      <c r="P39" s="65">
        <f t="shared" si="9"/>
        <v>600000</v>
      </c>
    </row>
    <row r="40" spans="2:16" x14ac:dyDescent="0.2">
      <c r="B40" s="71" t="s">
        <v>22</v>
      </c>
      <c r="C40" s="81">
        <v>2500000</v>
      </c>
      <c r="D40" s="81">
        <v>2500000</v>
      </c>
      <c r="E40" s="81">
        <v>2500000</v>
      </c>
      <c r="F40" s="81">
        <v>2500000</v>
      </c>
      <c r="G40" s="81">
        <v>2500000</v>
      </c>
      <c r="H40" s="81">
        <v>2500000</v>
      </c>
      <c r="I40" s="81">
        <v>2500000</v>
      </c>
      <c r="J40" s="81">
        <v>2500000</v>
      </c>
      <c r="K40" s="81">
        <v>2500000</v>
      </c>
      <c r="L40" s="81">
        <v>2500000</v>
      </c>
      <c r="M40" s="81">
        <v>2500000</v>
      </c>
      <c r="N40" s="81">
        <v>2500000</v>
      </c>
      <c r="O40" s="65"/>
      <c r="P40" s="69">
        <f t="shared" si="9"/>
        <v>30000000</v>
      </c>
    </row>
    <row r="41" spans="2:16" x14ac:dyDescent="0.2">
      <c r="B41" s="71" t="s">
        <v>10</v>
      </c>
      <c r="C41" s="81">
        <v>200000</v>
      </c>
      <c r="D41" s="81">
        <v>200000</v>
      </c>
      <c r="E41" s="81">
        <v>200000</v>
      </c>
      <c r="F41" s="81">
        <v>200000</v>
      </c>
      <c r="G41" s="81">
        <v>200000</v>
      </c>
      <c r="H41" s="81">
        <v>200000</v>
      </c>
      <c r="I41" s="81">
        <v>200000</v>
      </c>
      <c r="J41" s="81">
        <v>200000</v>
      </c>
      <c r="K41" s="81">
        <v>200000</v>
      </c>
      <c r="L41" s="81">
        <v>200000</v>
      </c>
      <c r="M41" s="81">
        <v>200000</v>
      </c>
      <c r="N41" s="81">
        <v>200000</v>
      </c>
      <c r="O41" s="65"/>
      <c r="P41" s="65">
        <f t="shared" si="9"/>
        <v>2400000</v>
      </c>
    </row>
    <row r="42" spans="2:16" x14ac:dyDescent="0.2">
      <c r="B42" s="71" t="s">
        <v>19</v>
      </c>
      <c r="C42" s="81">
        <v>50000</v>
      </c>
      <c r="D42" s="81">
        <v>50000</v>
      </c>
      <c r="E42" s="81">
        <v>50000</v>
      </c>
      <c r="F42" s="81">
        <v>50000</v>
      </c>
      <c r="G42" s="81">
        <v>50000</v>
      </c>
      <c r="H42" s="81">
        <v>50000</v>
      </c>
      <c r="I42" s="81">
        <v>50000</v>
      </c>
      <c r="J42" s="81">
        <v>50000</v>
      </c>
      <c r="K42" s="81">
        <v>50000</v>
      </c>
      <c r="L42" s="81">
        <v>50000</v>
      </c>
      <c r="M42" s="81">
        <v>50000</v>
      </c>
      <c r="N42" s="81">
        <v>50000</v>
      </c>
      <c r="O42" s="65"/>
      <c r="P42" s="69">
        <f t="shared" si="9"/>
        <v>600000</v>
      </c>
    </row>
    <row r="43" spans="2:16" ht="30" customHeight="1" x14ac:dyDescent="0.2">
      <c r="B43" s="72" t="s">
        <v>66</v>
      </c>
      <c r="C43" s="81">
        <v>200000</v>
      </c>
      <c r="D43" s="81">
        <v>200000</v>
      </c>
      <c r="E43" s="81">
        <v>200000</v>
      </c>
      <c r="F43" s="81">
        <v>200000</v>
      </c>
      <c r="G43" s="81">
        <v>200000</v>
      </c>
      <c r="H43" s="81">
        <v>200000</v>
      </c>
      <c r="I43" s="81">
        <v>200000</v>
      </c>
      <c r="J43" s="81">
        <v>200000</v>
      </c>
      <c r="K43" s="81">
        <v>200000</v>
      </c>
      <c r="L43" s="81">
        <v>200000</v>
      </c>
      <c r="M43" s="81">
        <v>200000</v>
      </c>
      <c r="N43" s="81">
        <v>200000</v>
      </c>
      <c r="O43" s="65"/>
      <c r="P43" s="65">
        <f t="shared" si="9"/>
        <v>2400000</v>
      </c>
    </row>
    <row r="44" spans="2:16" x14ac:dyDescent="0.2">
      <c r="B44" s="71" t="s">
        <v>106</v>
      </c>
      <c r="C44" s="81">
        <v>300000</v>
      </c>
      <c r="D44" s="81">
        <v>300000</v>
      </c>
      <c r="E44" s="81">
        <v>300000</v>
      </c>
      <c r="F44" s="81">
        <v>300000</v>
      </c>
      <c r="G44" s="81">
        <v>300000</v>
      </c>
      <c r="H44" s="81">
        <v>300000</v>
      </c>
      <c r="I44" s="81">
        <v>300000</v>
      </c>
      <c r="J44" s="81">
        <v>300000</v>
      </c>
      <c r="K44" s="81">
        <v>300000</v>
      </c>
      <c r="L44" s="81">
        <v>300000</v>
      </c>
      <c r="M44" s="81">
        <v>300000</v>
      </c>
      <c r="N44" s="81">
        <v>300000</v>
      </c>
      <c r="O44" s="65"/>
      <c r="P44" s="69">
        <f t="shared" si="9"/>
        <v>3600000</v>
      </c>
    </row>
    <row r="45" spans="2:16" ht="32" x14ac:dyDescent="0.2">
      <c r="B45" s="72" t="s">
        <v>38</v>
      </c>
      <c r="C45" s="81">
        <v>100000</v>
      </c>
      <c r="D45" s="81">
        <v>100000</v>
      </c>
      <c r="E45" s="81">
        <v>100000</v>
      </c>
      <c r="F45" s="81">
        <v>100000</v>
      </c>
      <c r="G45" s="81">
        <v>100000</v>
      </c>
      <c r="H45" s="81">
        <v>100000</v>
      </c>
      <c r="I45" s="81">
        <v>100000</v>
      </c>
      <c r="J45" s="81">
        <v>100000</v>
      </c>
      <c r="K45" s="81">
        <v>100000</v>
      </c>
      <c r="L45" s="81">
        <v>100000</v>
      </c>
      <c r="M45" s="81">
        <v>100000</v>
      </c>
      <c r="N45" s="81">
        <v>100000</v>
      </c>
      <c r="O45" s="65"/>
      <c r="P45" s="65">
        <f t="shared" si="9"/>
        <v>1200000</v>
      </c>
    </row>
    <row r="46" spans="2:16" ht="6" customHeight="1" thickBot="1" x14ac:dyDescent="0.25"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</row>
    <row r="47" spans="2:16" ht="17" thickTop="1" thickBot="1" x14ac:dyDescent="0.25">
      <c r="B47" s="67" t="s">
        <v>21</v>
      </c>
      <c r="C47" s="60">
        <f>SUM(C48:C54)</f>
        <v>2240000</v>
      </c>
      <c r="D47" s="60">
        <f t="shared" ref="D47:N47" si="10">SUM(D48:D54)</f>
        <v>2240000</v>
      </c>
      <c r="E47" s="60">
        <f t="shared" si="10"/>
        <v>2240000</v>
      </c>
      <c r="F47" s="60">
        <f t="shared" si="10"/>
        <v>2240000</v>
      </c>
      <c r="G47" s="60">
        <f t="shared" si="10"/>
        <v>2240000</v>
      </c>
      <c r="H47" s="60">
        <f t="shared" si="10"/>
        <v>2240000</v>
      </c>
      <c r="I47" s="60">
        <f t="shared" si="10"/>
        <v>2240000</v>
      </c>
      <c r="J47" s="60">
        <f t="shared" si="10"/>
        <v>2240000</v>
      </c>
      <c r="K47" s="60">
        <f t="shared" si="10"/>
        <v>2240000</v>
      </c>
      <c r="L47" s="60">
        <f t="shared" si="10"/>
        <v>2240000</v>
      </c>
      <c r="M47" s="60">
        <f t="shared" si="10"/>
        <v>2240000</v>
      </c>
      <c r="N47" s="60">
        <f t="shared" si="10"/>
        <v>2240000</v>
      </c>
      <c r="O47" s="61"/>
      <c r="P47" s="60">
        <f t="shared" si="9"/>
        <v>26880000</v>
      </c>
    </row>
    <row r="48" spans="2:16" ht="16" thickTop="1" x14ac:dyDescent="0.2">
      <c r="B48" s="70" t="s">
        <v>23</v>
      </c>
      <c r="C48" s="83">
        <v>700000</v>
      </c>
      <c r="D48" s="83">
        <v>700000</v>
      </c>
      <c r="E48" s="83">
        <v>700000</v>
      </c>
      <c r="F48" s="83">
        <v>700000</v>
      </c>
      <c r="G48" s="83">
        <v>700000</v>
      </c>
      <c r="H48" s="83">
        <v>700000</v>
      </c>
      <c r="I48" s="83">
        <v>700000</v>
      </c>
      <c r="J48" s="83">
        <v>700000</v>
      </c>
      <c r="K48" s="83">
        <v>700000</v>
      </c>
      <c r="L48" s="83">
        <v>700000</v>
      </c>
      <c r="M48" s="83">
        <v>700000</v>
      </c>
      <c r="N48" s="83">
        <v>700000</v>
      </c>
      <c r="O48" s="63"/>
      <c r="P48" s="69">
        <f t="shared" si="9"/>
        <v>8400000</v>
      </c>
    </row>
    <row r="49" spans="2:16" x14ac:dyDescent="0.2">
      <c r="B49" s="71" t="s">
        <v>24</v>
      </c>
      <c r="C49" s="81">
        <v>700000</v>
      </c>
      <c r="D49" s="81">
        <v>700000</v>
      </c>
      <c r="E49" s="81">
        <v>700000</v>
      </c>
      <c r="F49" s="81">
        <v>700000</v>
      </c>
      <c r="G49" s="81">
        <v>700000</v>
      </c>
      <c r="H49" s="81">
        <v>700000</v>
      </c>
      <c r="I49" s="81">
        <v>700000</v>
      </c>
      <c r="J49" s="81">
        <v>700000</v>
      </c>
      <c r="K49" s="81">
        <v>700000</v>
      </c>
      <c r="L49" s="81">
        <v>700000</v>
      </c>
      <c r="M49" s="81">
        <v>700000</v>
      </c>
      <c r="N49" s="81">
        <v>700000</v>
      </c>
      <c r="O49" s="65"/>
      <c r="P49" s="65">
        <f t="shared" si="9"/>
        <v>8400000</v>
      </c>
    </row>
    <row r="50" spans="2:16" x14ac:dyDescent="0.2">
      <c r="B50" s="71" t="s">
        <v>25</v>
      </c>
      <c r="C50" s="81">
        <v>700000</v>
      </c>
      <c r="D50" s="81">
        <v>700000</v>
      </c>
      <c r="E50" s="81">
        <v>700000</v>
      </c>
      <c r="F50" s="81">
        <v>700000</v>
      </c>
      <c r="G50" s="81">
        <v>700000</v>
      </c>
      <c r="H50" s="81">
        <v>700000</v>
      </c>
      <c r="I50" s="81">
        <v>700000</v>
      </c>
      <c r="J50" s="81">
        <v>700000</v>
      </c>
      <c r="K50" s="81">
        <v>700000</v>
      </c>
      <c r="L50" s="81">
        <v>700000</v>
      </c>
      <c r="M50" s="81">
        <v>700000</v>
      </c>
      <c r="N50" s="81">
        <v>700000</v>
      </c>
      <c r="O50" s="65"/>
      <c r="P50" s="69">
        <f t="shared" si="9"/>
        <v>8400000</v>
      </c>
    </row>
    <row r="51" spans="2:16" x14ac:dyDescent="0.2">
      <c r="B51" s="71" t="s">
        <v>26</v>
      </c>
      <c r="C51" s="81">
        <v>0</v>
      </c>
      <c r="D51" s="81">
        <v>0</v>
      </c>
      <c r="E51" s="81">
        <v>0</v>
      </c>
      <c r="F51" s="81">
        <v>0</v>
      </c>
      <c r="G51" s="81">
        <v>0</v>
      </c>
      <c r="H51" s="81">
        <v>0</v>
      </c>
      <c r="I51" s="81">
        <v>0</v>
      </c>
      <c r="J51" s="81">
        <v>0</v>
      </c>
      <c r="K51" s="81">
        <v>0</v>
      </c>
      <c r="L51" s="81">
        <v>0</v>
      </c>
      <c r="M51" s="81">
        <v>0</v>
      </c>
      <c r="N51" s="81">
        <v>0</v>
      </c>
      <c r="O51" s="65"/>
      <c r="P51" s="65">
        <f t="shared" si="9"/>
        <v>0</v>
      </c>
    </row>
    <row r="52" spans="2:16" x14ac:dyDescent="0.2">
      <c r="B52" s="71" t="s">
        <v>27</v>
      </c>
      <c r="C52" s="81">
        <v>140000</v>
      </c>
      <c r="D52" s="81">
        <v>140000</v>
      </c>
      <c r="E52" s="81">
        <v>140000</v>
      </c>
      <c r="F52" s="81">
        <v>140000</v>
      </c>
      <c r="G52" s="81">
        <v>140000</v>
      </c>
      <c r="H52" s="81">
        <v>140000</v>
      </c>
      <c r="I52" s="81">
        <v>140000</v>
      </c>
      <c r="J52" s="81">
        <v>140000</v>
      </c>
      <c r="K52" s="81">
        <v>140000</v>
      </c>
      <c r="L52" s="81">
        <v>140000</v>
      </c>
      <c r="M52" s="81">
        <v>140000</v>
      </c>
      <c r="N52" s="81">
        <v>140000</v>
      </c>
      <c r="O52" s="65"/>
      <c r="P52" s="69">
        <f t="shared" si="9"/>
        <v>1680000</v>
      </c>
    </row>
    <row r="53" spans="2:16" x14ac:dyDescent="0.2">
      <c r="B53" s="71" t="s">
        <v>41</v>
      </c>
      <c r="C53" s="81">
        <v>0</v>
      </c>
      <c r="D53" s="81">
        <v>0</v>
      </c>
      <c r="E53" s="81">
        <v>0</v>
      </c>
      <c r="F53" s="81">
        <v>0</v>
      </c>
      <c r="G53" s="81">
        <v>0</v>
      </c>
      <c r="H53" s="81">
        <v>0</v>
      </c>
      <c r="I53" s="81">
        <v>0</v>
      </c>
      <c r="J53" s="81">
        <v>0</v>
      </c>
      <c r="K53" s="81">
        <v>0</v>
      </c>
      <c r="L53" s="81">
        <v>0</v>
      </c>
      <c r="M53" s="81">
        <v>0</v>
      </c>
      <c r="N53" s="81">
        <v>0</v>
      </c>
      <c r="O53" s="65"/>
      <c r="P53" s="69">
        <f>SUM(C53:N53)</f>
        <v>0</v>
      </c>
    </row>
    <row r="54" spans="2:16" x14ac:dyDescent="0.2">
      <c r="B54" s="71" t="s">
        <v>61</v>
      </c>
      <c r="C54" s="81">
        <v>0</v>
      </c>
      <c r="D54" s="81">
        <v>0</v>
      </c>
      <c r="E54" s="81">
        <v>0</v>
      </c>
      <c r="F54" s="81">
        <v>0</v>
      </c>
      <c r="G54" s="81">
        <v>0</v>
      </c>
      <c r="H54" s="81">
        <v>0</v>
      </c>
      <c r="I54" s="81">
        <v>0</v>
      </c>
      <c r="J54" s="81">
        <v>0</v>
      </c>
      <c r="K54" s="81">
        <v>0</v>
      </c>
      <c r="L54" s="81">
        <v>0</v>
      </c>
      <c r="M54" s="81">
        <v>0</v>
      </c>
      <c r="N54" s="81">
        <v>0</v>
      </c>
      <c r="O54" s="65"/>
      <c r="P54" s="65">
        <f t="shared" si="9"/>
        <v>0</v>
      </c>
    </row>
    <row r="55" spans="2:16" ht="6" customHeight="1" thickBot="1" x14ac:dyDescent="0.25">
      <c r="B55" s="7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</row>
    <row r="56" spans="2:16" ht="17" thickTop="1" thickBot="1" x14ac:dyDescent="0.25">
      <c r="B56" s="67" t="s">
        <v>28</v>
      </c>
      <c r="C56" s="60">
        <f t="shared" ref="C56:N56" si="11">SUM(C57:C64)</f>
        <v>960000</v>
      </c>
      <c r="D56" s="60">
        <f t="shared" si="11"/>
        <v>960000</v>
      </c>
      <c r="E56" s="60">
        <f t="shared" si="11"/>
        <v>960000</v>
      </c>
      <c r="F56" s="60">
        <f t="shared" si="11"/>
        <v>960000</v>
      </c>
      <c r="G56" s="60">
        <f t="shared" si="11"/>
        <v>960000</v>
      </c>
      <c r="H56" s="60">
        <f t="shared" si="11"/>
        <v>960000</v>
      </c>
      <c r="I56" s="60">
        <f t="shared" si="11"/>
        <v>960000</v>
      </c>
      <c r="J56" s="60">
        <f t="shared" si="11"/>
        <v>960000</v>
      </c>
      <c r="K56" s="60">
        <f t="shared" si="11"/>
        <v>960000</v>
      </c>
      <c r="L56" s="60">
        <f t="shared" si="11"/>
        <v>960000</v>
      </c>
      <c r="M56" s="60">
        <f t="shared" si="11"/>
        <v>960000</v>
      </c>
      <c r="N56" s="60">
        <f t="shared" si="11"/>
        <v>960000</v>
      </c>
      <c r="O56" s="61"/>
      <c r="P56" s="60">
        <f t="shared" si="9"/>
        <v>11520000</v>
      </c>
    </row>
    <row r="57" spans="2:16" ht="17" thickTop="1" x14ac:dyDescent="0.2">
      <c r="B57" s="74" t="s">
        <v>107</v>
      </c>
      <c r="C57" s="80">
        <v>100000</v>
      </c>
      <c r="D57" s="80">
        <v>100000</v>
      </c>
      <c r="E57" s="80">
        <v>100000</v>
      </c>
      <c r="F57" s="80">
        <v>100000</v>
      </c>
      <c r="G57" s="80">
        <v>100000</v>
      </c>
      <c r="H57" s="80">
        <v>100000</v>
      </c>
      <c r="I57" s="80">
        <v>100000</v>
      </c>
      <c r="J57" s="80">
        <v>100000</v>
      </c>
      <c r="K57" s="80">
        <v>100000</v>
      </c>
      <c r="L57" s="80">
        <v>100000</v>
      </c>
      <c r="M57" s="80">
        <v>100000</v>
      </c>
      <c r="N57" s="80">
        <v>100000</v>
      </c>
      <c r="O57" s="75"/>
      <c r="P57" s="69">
        <f t="shared" si="9"/>
        <v>1200000</v>
      </c>
    </row>
    <row r="58" spans="2:16" x14ac:dyDescent="0.2">
      <c r="B58" s="71" t="s">
        <v>112</v>
      </c>
      <c r="C58" s="81">
        <v>50000</v>
      </c>
      <c r="D58" s="81">
        <v>50000</v>
      </c>
      <c r="E58" s="81">
        <v>50000</v>
      </c>
      <c r="F58" s="81">
        <v>50000</v>
      </c>
      <c r="G58" s="81">
        <v>50000</v>
      </c>
      <c r="H58" s="81">
        <v>50000</v>
      </c>
      <c r="I58" s="81">
        <v>50000</v>
      </c>
      <c r="J58" s="81">
        <v>50000</v>
      </c>
      <c r="K58" s="81">
        <v>50000</v>
      </c>
      <c r="L58" s="81">
        <v>50000</v>
      </c>
      <c r="M58" s="81">
        <v>50000</v>
      </c>
      <c r="N58" s="81">
        <v>50000</v>
      </c>
      <c r="O58" s="75"/>
      <c r="P58" s="65">
        <f t="shared" si="9"/>
        <v>600000</v>
      </c>
    </row>
    <row r="59" spans="2:16" x14ac:dyDescent="0.2">
      <c r="B59" s="71" t="s">
        <v>113</v>
      </c>
      <c r="C59" s="81">
        <v>0</v>
      </c>
      <c r="D59" s="81">
        <v>0</v>
      </c>
      <c r="E59" s="81">
        <v>0</v>
      </c>
      <c r="F59" s="81">
        <v>0</v>
      </c>
      <c r="G59" s="81">
        <v>0</v>
      </c>
      <c r="H59" s="81">
        <v>0</v>
      </c>
      <c r="I59" s="81">
        <v>0</v>
      </c>
      <c r="J59" s="81">
        <v>0</v>
      </c>
      <c r="K59" s="81">
        <v>0</v>
      </c>
      <c r="L59" s="81">
        <v>0</v>
      </c>
      <c r="M59" s="81">
        <v>0</v>
      </c>
      <c r="N59" s="81">
        <v>0</v>
      </c>
      <c r="O59" s="75"/>
      <c r="P59" s="65">
        <f t="shared" si="9"/>
        <v>0</v>
      </c>
    </row>
    <row r="60" spans="2:16" x14ac:dyDescent="0.2">
      <c r="B60" s="71" t="s">
        <v>73</v>
      </c>
      <c r="C60" s="81">
        <v>20000</v>
      </c>
      <c r="D60" s="81">
        <v>20000</v>
      </c>
      <c r="E60" s="81">
        <v>20000</v>
      </c>
      <c r="F60" s="81">
        <v>20000</v>
      </c>
      <c r="G60" s="81">
        <v>20000</v>
      </c>
      <c r="H60" s="81">
        <v>20000</v>
      </c>
      <c r="I60" s="81">
        <v>20000</v>
      </c>
      <c r="J60" s="81">
        <v>20000</v>
      </c>
      <c r="K60" s="81">
        <v>20000</v>
      </c>
      <c r="L60" s="81">
        <v>20000</v>
      </c>
      <c r="M60" s="81">
        <v>20000</v>
      </c>
      <c r="N60" s="81">
        <v>20000</v>
      </c>
      <c r="O60" s="76"/>
      <c r="P60" s="65">
        <f t="shared" si="9"/>
        <v>240000</v>
      </c>
    </row>
    <row r="61" spans="2:16" x14ac:dyDescent="0.2">
      <c r="B61" s="71" t="s">
        <v>29</v>
      </c>
      <c r="C61" s="81">
        <v>100000</v>
      </c>
      <c r="D61" s="81">
        <v>100000</v>
      </c>
      <c r="E61" s="81">
        <v>100000</v>
      </c>
      <c r="F61" s="81">
        <v>100000</v>
      </c>
      <c r="G61" s="81">
        <v>100000</v>
      </c>
      <c r="H61" s="81">
        <v>100000</v>
      </c>
      <c r="I61" s="81">
        <v>100000</v>
      </c>
      <c r="J61" s="81">
        <v>100000</v>
      </c>
      <c r="K61" s="81">
        <v>100000</v>
      </c>
      <c r="L61" s="81">
        <v>100000</v>
      </c>
      <c r="M61" s="81">
        <v>100000</v>
      </c>
      <c r="N61" s="81">
        <v>100000</v>
      </c>
      <c r="O61" s="76"/>
      <c r="P61" s="69">
        <f t="shared" si="9"/>
        <v>1200000</v>
      </c>
    </row>
    <row r="62" spans="2:16" x14ac:dyDescent="0.2">
      <c r="B62" s="71" t="s">
        <v>30</v>
      </c>
      <c r="C62" s="81">
        <v>350000</v>
      </c>
      <c r="D62" s="81">
        <v>350000</v>
      </c>
      <c r="E62" s="81">
        <v>350000</v>
      </c>
      <c r="F62" s="81">
        <v>350000</v>
      </c>
      <c r="G62" s="81">
        <v>350000</v>
      </c>
      <c r="H62" s="81">
        <v>350000</v>
      </c>
      <c r="I62" s="81">
        <v>350000</v>
      </c>
      <c r="J62" s="81">
        <v>350000</v>
      </c>
      <c r="K62" s="81">
        <v>350000</v>
      </c>
      <c r="L62" s="81">
        <v>350000</v>
      </c>
      <c r="M62" s="81">
        <v>350000</v>
      </c>
      <c r="N62" s="81">
        <v>350000</v>
      </c>
      <c r="O62" s="76"/>
      <c r="P62" s="69">
        <f>SUM(C62:N62)</f>
        <v>4200000</v>
      </c>
    </row>
    <row r="63" spans="2:16" x14ac:dyDescent="0.2">
      <c r="B63" s="71" t="s">
        <v>31</v>
      </c>
      <c r="C63" s="81">
        <v>40000</v>
      </c>
      <c r="D63" s="81">
        <v>40000</v>
      </c>
      <c r="E63" s="81">
        <v>40000</v>
      </c>
      <c r="F63" s="81">
        <v>40000</v>
      </c>
      <c r="G63" s="81">
        <v>40000</v>
      </c>
      <c r="H63" s="81">
        <v>40000</v>
      </c>
      <c r="I63" s="81">
        <v>40000</v>
      </c>
      <c r="J63" s="81">
        <v>40000</v>
      </c>
      <c r="K63" s="81">
        <v>40000</v>
      </c>
      <c r="L63" s="81">
        <v>40000</v>
      </c>
      <c r="M63" s="81">
        <v>40000</v>
      </c>
      <c r="N63" s="81">
        <v>40000</v>
      </c>
      <c r="O63" s="76"/>
      <c r="P63" s="65">
        <f t="shared" si="9"/>
        <v>480000</v>
      </c>
    </row>
    <row r="64" spans="2:16" x14ac:dyDescent="0.2">
      <c r="B64" s="71" t="s">
        <v>43</v>
      </c>
      <c r="C64" s="81">
        <v>300000</v>
      </c>
      <c r="D64" s="81">
        <v>300000</v>
      </c>
      <c r="E64" s="81">
        <v>300000</v>
      </c>
      <c r="F64" s="81">
        <v>300000</v>
      </c>
      <c r="G64" s="81">
        <v>300000</v>
      </c>
      <c r="H64" s="81">
        <v>300000</v>
      </c>
      <c r="I64" s="81">
        <v>300000</v>
      </c>
      <c r="J64" s="81">
        <v>300000</v>
      </c>
      <c r="K64" s="81">
        <v>300000</v>
      </c>
      <c r="L64" s="81">
        <v>300000</v>
      </c>
      <c r="M64" s="81">
        <v>300000</v>
      </c>
      <c r="N64" s="81">
        <v>300000</v>
      </c>
      <c r="O64" s="76"/>
      <c r="P64" s="65">
        <f t="shared" si="9"/>
        <v>3600000</v>
      </c>
    </row>
    <row r="65" spans="2:16" ht="6" customHeight="1" thickBot="1" x14ac:dyDescent="0.25">
      <c r="B65" s="7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1"/>
      <c r="P65" s="63"/>
    </row>
    <row r="66" spans="2:16" ht="17" thickTop="1" thickBot="1" x14ac:dyDescent="0.25">
      <c r="B66" s="67" t="s">
        <v>74</v>
      </c>
      <c r="C66" s="60">
        <f>SUM(C67:C74)</f>
        <v>2100000</v>
      </c>
      <c r="D66" s="60">
        <f t="shared" ref="D66:N66" si="12">SUM(D67:D74)</f>
        <v>2100000</v>
      </c>
      <c r="E66" s="60">
        <f t="shared" si="12"/>
        <v>2100000</v>
      </c>
      <c r="F66" s="60">
        <f t="shared" si="12"/>
        <v>2100000</v>
      </c>
      <c r="G66" s="60">
        <f t="shared" si="12"/>
        <v>2100000</v>
      </c>
      <c r="H66" s="60">
        <f t="shared" si="12"/>
        <v>2100000</v>
      </c>
      <c r="I66" s="60">
        <f t="shared" si="12"/>
        <v>2100000</v>
      </c>
      <c r="J66" s="60">
        <f t="shared" si="12"/>
        <v>2100000</v>
      </c>
      <c r="K66" s="60">
        <f t="shared" si="12"/>
        <v>2100000</v>
      </c>
      <c r="L66" s="60">
        <f t="shared" si="12"/>
        <v>2100000</v>
      </c>
      <c r="M66" s="60">
        <f t="shared" si="12"/>
        <v>2100000</v>
      </c>
      <c r="N66" s="60">
        <f t="shared" si="12"/>
        <v>2100000</v>
      </c>
      <c r="O66" s="61"/>
      <c r="P66" s="60">
        <f t="shared" si="9"/>
        <v>25200000</v>
      </c>
    </row>
    <row r="67" spans="2:16" ht="16" thickTop="1" x14ac:dyDescent="0.2">
      <c r="B67" s="70" t="s">
        <v>60</v>
      </c>
      <c r="C67" s="80">
        <v>1000000</v>
      </c>
      <c r="D67" s="80">
        <v>1000000</v>
      </c>
      <c r="E67" s="80">
        <v>1000000</v>
      </c>
      <c r="F67" s="80">
        <v>1000000</v>
      </c>
      <c r="G67" s="80">
        <v>1000000</v>
      </c>
      <c r="H67" s="80">
        <v>1000000</v>
      </c>
      <c r="I67" s="80">
        <v>1000000</v>
      </c>
      <c r="J67" s="80">
        <v>1000000</v>
      </c>
      <c r="K67" s="80">
        <v>1000000</v>
      </c>
      <c r="L67" s="80">
        <v>1000000</v>
      </c>
      <c r="M67" s="80">
        <v>1000000</v>
      </c>
      <c r="N67" s="80">
        <v>1000000</v>
      </c>
      <c r="O67" s="75"/>
      <c r="P67" s="69">
        <f t="shared" si="9"/>
        <v>12000000</v>
      </c>
    </row>
    <row r="68" spans="2:16" x14ac:dyDescent="0.2">
      <c r="B68" s="71" t="s">
        <v>64</v>
      </c>
      <c r="C68" s="81">
        <v>350000</v>
      </c>
      <c r="D68" s="81">
        <v>350000</v>
      </c>
      <c r="E68" s="81">
        <v>350000</v>
      </c>
      <c r="F68" s="81">
        <v>350000</v>
      </c>
      <c r="G68" s="81">
        <v>350000</v>
      </c>
      <c r="H68" s="81">
        <v>350000</v>
      </c>
      <c r="I68" s="81">
        <v>350000</v>
      </c>
      <c r="J68" s="81">
        <v>350000</v>
      </c>
      <c r="K68" s="81">
        <v>350000</v>
      </c>
      <c r="L68" s="81">
        <v>350000</v>
      </c>
      <c r="M68" s="81">
        <v>350000</v>
      </c>
      <c r="N68" s="81">
        <v>350000</v>
      </c>
      <c r="O68" s="76"/>
      <c r="P68" s="65">
        <f t="shared" si="9"/>
        <v>4200000</v>
      </c>
    </row>
    <row r="69" spans="2:16" x14ac:dyDescent="0.2">
      <c r="B69" s="71" t="s">
        <v>65</v>
      </c>
      <c r="C69" s="81">
        <v>350000</v>
      </c>
      <c r="D69" s="81">
        <v>350000</v>
      </c>
      <c r="E69" s="81">
        <v>350000</v>
      </c>
      <c r="F69" s="81">
        <v>350000</v>
      </c>
      <c r="G69" s="81">
        <v>350000</v>
      </c>
      <c r="H69" s="81">
        <v>350000</v>
      </c>
      <c r="I69" s="81">
        <v>350000</v>
      </c>
      <c r="J69" s="81">
        <v>350000</v>
      </c>
      <c r="K69" s="81">
        <v>350000</v>
      </c>
      <c r="L69" s="81">
        <v>350000</v>
      </c>
      <c r="M69" s="81">
        <v>350000</v>
      </c>
      <c r="N69" s="81">
        <v>350000</v>
      </c>
      <c r="O69" s="76"/>
      <c r="P69" s="69">
        <f t="shared" si="9"/>
        <v>4200000</v>
      </c>
    </row>
    <row r="70" spans="2:16" ht="16" x14ac:dyDescent="0.2">
      <c r="B70" s="72" t="s">
        <v>53</v>
      </c>
      <c r="C70" s="81">
        <v>100000</v>
      </c>
      <c r="D70" s="81">
        <v>100000</v>
      </c>
      <c r="E70" s="81">
        <v>100000</v>
      </c>
      <c r="F70" s="81">
        <v>100000</v>
      </c>
      <c r="G70" s="81">
        <v>100000</v>
      </c>
      <c r="H70" s="81">
        <v>100000</v>
      </c>
      <c r="I70" s="81">
        <v>100000</v>
      </c>
      <c r="J70" s="81">
        <v>100000</v>
      </c>
      <c r="K70" s="81">
        <v>100000</v>
      </c>
      <c r="L70" s="81">
        <v>100000</v>
      </c>
      <c r="M70" s="81">
        <v>100000</v>
      </c>
      <c r="N70" s="81">
        <v>100000</v>
      </c>
      <c r="O70" s="76"/>
      <c r="P70" s="65">
        <f t="shared" si="9"/>
        <v>1200000</v>
      </c>
    </row>
    <row r="71" spans="2:16" x14ac:dyDescent="0.2">
      <c r="B71" s="71" t="s">
        <v>34</v>
      </c>
      <c r="C71" s="81">
        <v>100000</v>
      </c>
      <c r="D71" s="81">
        <v>100000</v>
      </c>
      <c r="E71" s="81">
        <v>100000</v>
      </c>
      <c r="F71" s="81">
        <v>100000</v>
      </c>
      <c r="G71" s="81">
        <v>100000</v>
      </c>
      <c r="H71" s="81">
        <v>100000</v>
      </c>
      <c r="I71" s="81">
        <v>100000</v>
      </c>
      <c r="J71" s="81">
        <v>100000</v>
      </c>
      <c r="K71" s="81">
        <v>100000</v>
      </c>
      <c r="L71" s="81">
        <v>100000</v>
      </c>
      <c r="M71" s="81">
        <v>100000</v>
      </c>
      <c r="N71" s="81">
        <v>100000</v>
      </c>
      <c r="O71" s="76"/>
      <c r="P71" s="69">
        <f t="shared" si="9"/>
        <v>1200000</v>
      </c>
    </row>
    <row r="72" spans="2:16" x14ac:dyDescent="0.2">
      <c r="B72" s="71" t="s">
        <v>32</v>
      </c>
      <c r="C72" s="81">
        <v>100000</v>
      </c>
      <c r="D72" s="81">
        <v>100000</v>
      </c>
      <c r="E72" s="81">
        <v>100000</v>
      </c>
      <c r="F72" s="81">
        <v>100000</v>
      </c>
      <c r="G72" s="81">
        <v>100000</v>
      </c>
      <c r="H72" s="81">
        <v>100000</v>
      </c>
      <c r="I72" s="81">
        <v>100000</v>
      </c>
      <c r="J72" s="81">
        <v>100000</v>
      </c>
      <c r="K72" s="81">
        <v>100000</v>
      </c>
      <c r="L72" s="81">
        <v>100000</v>
      </c>
      <c r="M72" s="81">
        <v>100000</v>
      </c>
      <c r="N72" s="81">
        <v>100000</v>
      </c>
      <c r="O72" s="76"/>
      <c r="P72" s="65">
        <f t="shared" si="9"/>
        <v>1200000</v>
      </c>
    </row>
    <row r="73" spans="2:16" x14ac:dyDescent="0.2">
      <c r="B73" s="71" t="s">
        <v>33</v>
      </c>
      <c r="C73" s="81">
        <v>100000</v>
      </c>
      <c r="D73" s="81">
        <v>100000</v>
      </c>
      <c r="E73" s="81">
        <v>100000</v>
      </c>
      <c r="F73" s="81">
        <v>100000</v>
      </c>
      <c r="G73" s="81">
        <v>100000</v>
      </c>
      <c r="H73" s="81">
        <v>100000</v>
      </c>
      <c r="I73" s="81">
        <v>100000</v>
      </c>
      <c r="J73" s="81">
        <v>100000</v>
      </c>
      <c r="K73" s="81">
        <v>100000</v>
      </c>
      <c r="L73" s="81">
        <v>100000</v>
      </c>
      <c r="M73" s="81">
        <v>100000</v>
      </c>
      <c r="N73" s="81">
        <v>100000</v>
      </c>
      <c r="O73" s="76"/>
      <c r="P73" s="69">
        <f t="shared" si="9"/>
        <v>1200000</v>
      </c>
    </row>
    <row r="74" spans="2:16" x14ac:dyDescent="0.2">
      <c r="B74" s="71" t="s">
        <v>54</v>
      </c>
      <c r="C74" s="81">
        <v>0</v>
      </c>
      <c r="D74" s="81">
        <v>0</v>
      </c>
      <c r="E74" s="81">
        <v>0</v>
      </c>
      <c r="F74" s="81">
        <v>0</v>
      </c>
      <c r="G74" s="81">
        <v>0</v>
      </c>
      <c r="H74" s="81">
        <v>0</v>
      </c>
      <c r="I74" s="81">
        <v>0</v>
      </c>
      <c r="J74" s="81">
        <v>0</v>
      </c>
      <c r="K74" s="81">
        <v>0</v>
      </c>
      <c r="L74" s="81">
        <v>0</v>
      </c>
      <c r="M74" s="81">
        <v>0</v>
      </c>
      <c r="N74" s="81">
        <v>0</v>
      </c>
      <c r="O74" s="76"/>
      <c r="P74" s="65">
        <f t="shared" si="9"/>
        <v>0</v>
      </c>
    </row>
    <row r="75" spans="2:16" ht="6" customHeight="1" thickBot="1" x14ac:dyDescent="0.25">
      <c r="B75" s="7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1"/>
      <c r="P75" s="63"/>
    </row>
    <row r="76" spans="2:16" ht="17" thickTop="1" thickBot="1" x14ac:dyDescent="0.25">
      <c r="B76" s="67" t="s">
        <v>114</v>
      </c>
      <c r="C76" s="60">
        <f>(C77)</f>
        <v>150000</v>
      </c>
      <c r="D76" s="60">
        <f t="shared" ref="D76:N76" si="13">(D77)</f>
        <v>150000</v>
      </c>
      <c r="E76" s="60">
        <f t="shared" si="13"/>
        <v>150000</v>
      </c>
      <c r="F76" s="60">
        <f t="shared" si="13"/>
        <v>150000</v>
      </c>
      <c r="G76" s="60">
        <f t="shared" si="13"/>
        <v>150000</v>
      </c>
      <c r="H76" s="60">
        <f t="shared" si="13"/>
        <v>150000</v>
      </c>
      <c r="I76" s="60">
        <f t="shared" si="13"/>
        <v>150000</v>
      </c>
      <c r="J76" s="60">
        <f t="shared" si="13"/>
        <v>150000</v>
      </c>
      <c r="K76" s="60">
        <f t="shared" si="13"/>
        <v>150000</v>
      </c>
      <c r="L76" s="60">
        <f t="shared" si="13"/>
        <v>150000</v>
      </c>
      <c r="M76" s="60">
        <f t="shared" si="13"/>
        <v>150000</v>
      </c>
      <c r="N76" s="60">
        <f t="shared" si="13"/>
        <v>150000</v>
      </c>
      <c r="O76" s="61"/>
      <c r="P76" s="60">
        <f t="shared" si="9"/>
        <v>1800000</v>
      </c>
    </row>
    <row r="77" spans="2:16" ht="33" thickTop="1" x14ac:dyDescent="0.2">
      <c r="B77" s="77" t="s">
        <v>75</v>
      </c>
      <c r="C77" s="82">
        <v>150000</v>
      </c>
      <c r="D77" s="82">
        <v>150000</v>
      </c>
      <c r="E77" s="82">
        <v>150000</v>
      </c>
      <c r="F77" s="82">
        <v>150000</v>
      </c>
      <c r="G77" s="82">
        <v>150000</v>
      </c>
      <c r="H77" s="82">
        <v>150000</v>
      </c>
      <c r="I77" s="82">
        <v>150000</v>
      </c>
      <c r="J77" s="82">
        <v>150000</v>
      </c>
      <c r="K77" s="82">
        <v>150000</v>
      </c>
      <c r="L77" s="82">
        <v>150000</v>
      </c>
      <c r="M77" s="82">
        <v>150000</v>
      </c>
      <c r="N77" s="82">
        <v>150000</v>
      </c>
      <c r="O77" s="69"/>
      <c r="P77" s="69">
        <f t="shared" si="9"/>
        <v>1800000</v>
      </c>
    </row>
    <row r="78" spans="2:16" ht="6" customHeight="1" thickBot="1" x14ac:dyDescent="0.25">
      <c r="B78" s="7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</row>
    <row r="79" spans="2:16" ht="17" thickTop="1" thickBot="1" x14ac:dyDescent="0.25">
      <c r="B79" s="67" t="s">
        <v>35</v>
      </c>
      <c r="C79" s="60">
        <f>SUM(C80:C84)</f>
        <v>60000</v>
      </c>
      <c r="D79" s="60">
        <f t="shared" ref="D79:N79" si="14">SUM(D80:D84)</f>
        <v>60000</v>
      </c>
      <c r="E79" s="60">
        <f t="shared" si="14"/>
        <v>60000</v>
      </c>
      <c r="F79" s="60">
        <f t="shared" si="14"/>
        <v>60000</v>
      </c>
      <c r="G79" s="60">
        <f t="shared" si="14"/>
        <v>60000</v>
      </c>
      <c r="H79" s="60">
        <f t="shared" si="14"/>
        <v>60000</v>
      </c>
      <c r="I79" s="60">
        <f t="shared" si="14"/>
        <v>60000</v>
      </c>
      <c r="J79" s="60">
        <f t="shared" si="14"/>
        <v>60000</v>
      </c>
      <c r="K79" s="60">
        <f t="shared" si="14"/>
        <v>60000</v>
      </c>
      <c r="L79" s="60">
        <f t="shared" si="14"/>
        <v>60000</v>
      </c>
      <c r="M79" s="60">
        <f t="shared" si="14"/>
        <v>60000</v>
      </c>
      <c r="N79" s="60">
        <f t="shared" si="14"/>
        <v>60000</v>
      </c>
      <c r="O79" s="61"/>
      <c r="P79" s="60">
        <f t="shared" si="9"/>
        <v>720000</v>
      </c>
    </row>
    <row r="80" spans="2:16" ht="17" thickTop="1" x14ac:dyDescent="0.2">
      <c r="B80" s="78" t="s">
        <v>40</v>
      </c>
      <c r="C80" s="80">
        <v>0</v>
      </c>
      <c r="D80" s="80">
        <v>0</v>
      </c>
      <c r="E80" s="80">
        <v>0</v>
      </c>
      <c r="F80" s="80">
        <v>0</v>
      </c>
      <c r="G80" s="80">
        <v>0</v>
      </c>
      <c r="H80" s="80">
        <v>0</v>
      </c>
      <c r="I80" s="80">
        <v>0</v>
      </c>
      <c r="J80" s="80">
        <v>0</v>
      </c>
      <c r="K80" s="80">
        <v>0</v>
      </c>
      <c r="L80" s="80">
        <v>0</v>
      </c>
      <c r="M80" s="80">
        <v>0</v>
      </c>
      <c r="N80" s="80">
        <v>0</v>
      </c>
      <c r="O80" s="69"/>
      <c r="P80" s="69">
        <f t="shared" si="9"/>
        <v>0</v>
      </c>
    </row>
    <row r="81" spans="2:16" ht="48" x14ac:dyDescent="0.2">
      <c r="B81" s="78" t="s">
        <v>39</v>
      </c>
      <c r="C81" s="80">
        <v>0</v>
      </c>
      <c r="D81" s="80">
        <v>0</v>
      </c>
      <c r="E81" s="80">
        <v>0</v>
      </c>
      <c r="F81" s="80">
        <v>0</v>
      </c>
      <c r="G81" s="80">
        <v>0</v>
      </c>
      <c r="H81" s="80">
        <v>0</v>
      </c>
      <c r="I81" s="80">
        <v>0</v>
      </c>
      <c r="J81" s="80">
        <v>0</v>
      </c>
      <c r="K81" s="80">
        <v>0</v>
      </c>
      <c r="L81" s="80">
        <v>0</v>
      </c>
      <c r="M81" s="80">
        <v>0</v>
      </c>
      <c r="N81" s="80">
        <v>0</v>
      </c>
      <c r="O81" s="69"/>
      <c r="P81" s="65">
        <f t="shared" si="9"/>
        <v>0</v>
      </c>
    </row>
    <row r="82" spans="2:16" ht="16" x14ac:dyDescent="0.2">
      <c r="B82" s="72" t="s">
        <v>55</v>
      </c>
      <c r="C82" s="81">
        <v>30000</v>
      </c>
      <c r="D82" s="81">
        <v>30000</v>
      </c>
      <c r="E82" s="81">
        <v>30000</v>
      </c>
      <c r="F82" s="81">
        <v>30000</v>
      </c>
      <c r="G82" s="81">
        <v>30000</v>
      </c>
      <c r="H82" s="81">
        <v>30000</v>
      </c>
      <c r="I82" s="81">
        <v>30000</v>
      </c>
      <c r="J82" s="81">
        <v>30000</v>
      </c>
      <c r="K82" s="81">
        <v>30000</v>
      </c>
      <c r="L82" s="81">
        <v>30000</v>
      </c>
      <c r="M82" s="81">
        <v>30000</v>
      </c>
      <c r="N82" s="81">
        <v>30000</v>
      </c>
      <c r="O82" s="65"/>
      <c r="P82" s="69">
        <f t="shared" si="9"/>
        <v>360000</v>
      </c>
    </row>
    <row r="83" spans="2:16" ht="16" x14ac:dyDescent="0.2">
      <c r="B83" s="72" t="s">
        <v>62</v>
      </c>
      <c r="C83" s="81">
        <v>0</v>
      </c>
      <c r="D83" s="81">
        <v>0</v>
      </c>
      <c r="E83" s="81">
        <v>0</v>
      </c>
      <c r="F83" s="81">
        <v>0</v>
      </c>
      <c r="G83" s="81">
        <v>0</v>
      </c>
      <c r="H83" s="81">
        <v>0</v>
      </c>
      <c r="I83" s="81">
        <v>0</v>
      </c>
      <c r="J83" s="81">
        <v>0</v>
      </c>
      <c r="K83" s="81">
        <v>0</v>
      </c>
      <c r="L83" s="81">
        <v>0</v>
      </c>
      <c r="M83" s="81">
        <v>0</v>
      </c>
      <c r="N83" s="81">
        <v>0</v>
      </c>
      <c r="O83" s="65"/>
      <c r="P83" s="65">
        <f t="shared" si="9"/>
        <v>0</v>
      </c>
    </row>
    <row r="84" spans="2:16" ht="16" x14ac:dyDescent="0.2">
      <c r="B84" s="72" t="s">
        <v>56</v>
      </c>
      <c r="C84" s="81">
        <v>30000</v>
      </c>
      <c r="D84" s="81">
        <v>30000</v>
      </c>
      <c r="E84" s="81">
        <v>30000</v>
      </c>
      <c r="F84" s="81">
        <v>30000</v>
      </c>
      <c r="G84" s="81">
        <v>30000</v>
      </c>
      <c r="H84" s="81">
        <v>30000</v>
      </c>
      <c r="I84" s="81">
        <v>30000</v>
      </c>
      <c r="J84" s="81">
        <v>30000</v>
      </c>
      <c r="K84" s="81">
        <v>30000</v>
      </c>
      <c r="L84" s="81">
        <v>30000</v>
      </c>
      <c r="M84" s="81">
        <v>30000</v>
      </c>
      <c r="N84" s="81">
        <v>30000</v>
      </c>
      <c r="O84" s="65"/>
      <c r="P84" s="69">
        <f t="shared" si="9"/>
        <v>360000</v>
      </c>
    </row>
    <row r="85" spans="2:16" ht="5.25" customHeight="1" thickBot="1" x14ac:dyDescent="0.25">
      <c r="B85" s="74"/>
      <c r="C85" s="83"/>
      <c r="D85" s="83"/>
      <c r="E85" s="83"/>
      <c r="F85" s="83"/>
      <c r="G85" s="10"/>
      <c r="H85" s="10"/>
      <c r="I85" s="10"/>
      <c r="J85" s="10"/>
      <c r="K85" s="10"/>
      <c r="L85" s="10"/>
      <c r="M85" s="10"/>
      <c r="N85" s="10"/>
      <c r="O85" s="63"/>
      <c r="P85" s="63"/>
    </row>
    <row r="86" spans="2:16" ht="17" thickTop="1" thickBot="1" x14ac:dyDescent="0.25">
      <c r="B86" s="67" t="s">
        <v>116</v>
      </c>
      <c r="C86" s="60">
        <f>(C87)</f>
        <v>0</v>
      </c>
      <c r="D86" s="60">
        <f t="shared" ref="D86:N86" si="15">(D87)</f>
        <v>0</v>
      </c>
      <c r="E86" s="60">
        <f t="shared" si="15"/>
        <v>0</v>
      </c>
      <c r="F86" s="60">
        <f t="shared" si="15"/>
        <v>0</v>
      </c>
      <c r="G86" s="60">
        <f t="shared" si="15"/>
        <v>0</v>
      </c>
      <c r="H86" s="60">
        <f t="shared" si="15"/>
        <v>0</v>
      </c>
      <c r="I86" s="60">
        <f t="shared" si="15"/>
        <v>0</v>
      </c>
      <c r="J86" s="60">
        <f t="shared" si="15"/>
        <v>0</v>
      </c>
      <c r="K86" s="60">
        <f t="shared" si="15"/>
        <v>0</v>
      </c>
      <c r="L86" s="60">
        <f t="shared" si="15"/>
        <v>0</v>
      </c>
      <c r="M86" s="60">
        <f t="shared" si="15"/>
        <v>0</v>
      </c>
      <c r="N86" s="60">
        <f t="shared" si="15"/>
        <v>0</v>
      </c>
      <c r="O86" s="61"/>
      <c r="P86" s="60">
        <f>SUM(C86:N86)</f>
        <v>0</v>
      </c>
    </row>
    <row r="87" spans="2:16" ht="17" thickTop="1" x14ac:dyDescent="0.2">
      <c r="B87" s="77" t="s">
        <v>118</v>
      </c>
      <c r="C87" s="82">
        <v>0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82">
        <v>0</v>
      </c>
      <c r="J87" s="82">
        <v>0</v>
      </c>
      <c r="K87" s="82">
        <v>0</v>
      </c>
      <c r="L87" s="82">
        <v>0</v>
      </c>
      <c r="M87" s="82">
        <v>0</v>
      </c>
      <c r="N87" s="82">
        <v>0</v>
      </c>
      <c r="O87" s="69"/>
      <c r="P87" s="69">
        <f>SUM(C87:N87)</f>
        <v>0</v>
      </c>
    </row>
    <row r="88" spans="2:16" ht="6" customHeight="1" thickBot="1" x14ac:dyDescent="0.25"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</row>
    <row r="89" spans="2:16" ht="20" customHeight="1" thickTop="1" thickBot="1" x14ac:dyDescent="0.25">
      <c r="B89" s="59" t="s">
        <v>42</v>
      </c>
      <c r="C89" s="60">
        <f>(C13-C19)</f>
        <v>0</v>
      </c>
      <c r="D89" s="60">
        <f>(C89+D13-D19)</f>
        <v>0</v>
      </c>
      <c r="E89" s="60">
        <f t="shared" ref="E89:N89" si="16">(D89+E13-E19)</f>
        <v>0</v>
      </c>
      <c r="F89" s="60">
        <f t="shared" si="16"/>
        <v>0</v>
      </c>
      <c r="G89" s="60">
        <f t="shared" si="16"/>
        <v>0</v>
      </c>
      <c r="H89" s="60">
        <f t="shared" si="16"/>
        <v>0</v>
      </c>
      <c r="I89" s="60">
        <f t="shared" si="16"/>
        <v>0</v>
      </c>
      <c r="J89" s="60">
        <f t="shared" si="16"/>
        <v>0</v>
      </c>
      <c r="K89" s="60">
        <f t="shared" si="16"/>
        <v>0</v>
      </c>
      <c r="L89" s="60">
        <f t="shared" si="16"/>
        <v>0</v>
      </c>
      <c r="M89" s="60">
        <f t="shared" si="16"/>
        <v>0</v>
      </c>
      <c r="N89" s="60">
        <f t="shared" si="16"/>
        <v>0</v>
      </c>
      <c r="O89" s="61"/>
      <c r="P89" s="60">
        <f>(P13-P19)</f>
        <v>0</v>
      </c>
    </row>
    <row r="90" spans="2:16" ht="6" customHeight="1" thickTop="1" x14ac:dyDescent="0.2"/>
    <row r="91" spans="2:16" x14ac:dyDescent="0.2">
      <c r="P91" s="79"/>
    </row>
  </sheetData>
  <sheetProtection algorithmName="SHA-512" hashValue="4YBAlpbZlGwhR/MTjzw1M2Jsys7G9SRSHHLkeFtQjSxpY+HqWs5njR7s6Rp7PF7uWxK93kZJR5nWUoh/0pPyZw==" saltValue="zm3o/U5WbGJsxoEvVbYQww==" spinCount="100000" sheet="1" objects="1" scenarios="1"/>
  <mergeCells count="9">
    <mergeCell ref="D8:F8"/>
    <mergeCell ref="H8:I8"/>
    <mergeCell ref="L8:M8"/>
    <mergeCell ref="C4:G4"/>
    <mergeCell ref="C3:G3"/>
    <mergeCell ref="D6:F6"/>
    <mergeCell ref="H6:I6"/>
    <mergeCell ref="J6:K6"/>
    <mergeCell ref="L6:P6"/>
  </mergeCells>
  <printOptions horizontalCentered="1" verticalCentered="1"/>
  <pageMargins left="3.937007874015748E-2" right="0.23622047244094491" top="0.74803149606299213" bottom="0.74803149606299213" header="0.31496062992125984" footer="0.31496062992125984"/>
  <pageSetup paperSize="5" scale="70" fitToHeight="0" orientation="landscape" r:id="rId1"/>
  <rowBreaks count="1" manualBreakCount="1">
    <brk id="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B1:Q91"/>
  <sheetViews>
    <sheetView showGridLines="0" tabSelected="1" topLeftCell="A67" zoomScaleNormal="100" workbookViewId="0">
      <selection activeCell="C27" sqref="C27"/>
    </sheetView>
  </sheetViews>
  <sheetFormatPr baseColWidth="10" defaultColWidth="11.5" defaultRowHeight="15" x14ac:dyDescent="0.2"/>
  <cols>
    <col min="1" max="1" width="1.1640625" style="35" customWidth="1"/>
    <col min="2" max="2" width="37" style="35" bestFit="1" customWidth="1"/>
    <col min="3" max="14" width="14.5" style="35" customWidth="1"/>
    <col min="15" max="15" width="1.1640625" style="35" customWidth="1"/>
    <col min="16" max="16" width="14.5" style="35" customWidth="1"/>
    <col min="17" max="18" width="1.1640625" style="35" customWidth="1"/>
    <col min="19" max="16384" width="11.5" style="35"/>
  </cols>
  <sheetData>
    <row r="1" spans="2:17" ht="6" customHeight="1" thickBot="1" x14ac:dyDescent="0.25"/>
    <row r="2" spans="2:17" ht="7.25" customHeight="1" x14ac:dyDescent="0.2"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8"/>
    </row>
    <row r="3" spans="2:17" ht="23.5" customHeight="1" x14ac:dyDescent="0.2">
      <c r="B3" s="39"/>
      <c r="C3" s="105" t="s">
        <v>6</v>
      </c>
      <c r="D3" s="105"/>
      <c r="E3" s="105"/>
      <c r="F3" s="105"/>
      <c r="G3" s="105"/>
      <c r="H3" s="40"/>
      <c r="I3" s="40"/>
      <c r="J3" s="40"/>
      <c r="K3" s="40"/>
      <c r="L3" s="40"/>
      <c r="M3" s="40"/>
      <c r="N3" s="40"/>
      <c r="O3" s="40"/>
      <c r="P3" s="40"/>
      <c r="Q3" s="41"/>
    </row>
    <row r="4" spans="2:17" ht="23.5" customHeight="1" x14ac:dyDescent="0.2">
      <c r="B4" s="39"/>
      <c r="C4" s="104" t="s">
        <v>92</v>
      </c>
      <c r="D4" s="104"/>
      <c r="E4" s="104"/>
      <c r="F4" s="104"/>
      <c r="G4" s="104"/>
      <c r="H4" s="40"/>
      <c r="I4" s="40"/>
      <c r="J4" s="40"/>
      <c r="K4" s="40"/>
      <c r="L4" s="40"/>
      <c r="M4" s="40"/>
      <c r="N4" s="40"/>
      <c r="O4" s="40"/>
      <c r="P4" s="40"/>
      <c r="Q4" s="41"/>
    </row>
    <row r="5" spans="2:17" ht="7.25" customHeight="1" x14ac:dyDescent="0.2">
      <c r="B5" s="39"/>
      <c r="C5" s="40"/>
      <c r="D5" s="40"/>
      <c r="E5" s="40"/>
      <c r="F5" s="40"/>
      <c r="G5" s="40"/>
      <c r="H5" s="40"/>
      <c r="I5" s="40"/>
      <c r="J5" s="42"/>
      <c r="K5" s="42"/>
      <c r="L5" s="43"/>
      <c r="M5" s="43"/>
      <c r="N5" s="43"/>
      <c r="O5" s="43"/>
      <c r="P5" s="43"/>
      <c r="Q5" s="41"/>
    </row>
    <row r="6" spans="2:17" ht="17" customHeight="1" x14ac:dyDescent="0.2">
      <c r="B6" s="39"/>
      <c r="C6" s="44" t="s">
        <v>7</v>
      </c>
      <c r="D6" s="110">
        <f>('01. Primer Año - Flujo de Caja'!D6)</f>
        <v>0</v>
      </c>
      <c r="E6" s="111"/>
      <c r="F6" s="112"/>
      <c r="G6" s="44" t="s">
        <v>1</v>
      </c>
      <c r="H6" s="110" t="str">
        <f>('01. Primer Año - Flujo de Caja'!H6)</f>
        <v>ARICA</v>
      </c>
      <c r="I6" s="112"/>
      <c r="J6" s="106" t="s">
        <v>4</v>
      </c>
      <c r="K6" s="106"/>
      <c r="L6" s="113" t="str">
        <f>('01. Primer Año - Flujo de Caja'!L6)</f>
        <v>FUNDACION GENTE GRANDE</v>
      </c>
      <c r="M6" s="114"/>
      <c r="N6" s="114"/>
      <c r="O6" s="114"/>
      <c r="P6" s="115"/>
      <c r="Q6" s="41"/>
    </row>
    <row r="7" spans="2:17" ht="3" customHeight="1" x14ac:dyDescent="0.2">
      <c r="B7" s="39"/>
      <c r="C7" s="44"/>
      <c r="D7" s="45"/>
      <c r="E7" s="45"/>
      <c r="F7" s="45"/>
      <c r="G7" s="44"/>
      <c r="H7" s="45"/>
      <c r="I7" s="45"/>
      <c r="J7" s="44"/>
      <c r="K7" s="44"/>
      <c r="L7" s="46"/>
      <c r="M7" s="46"/>
      <c r="N7" s="46"/>
      <c r="O7" s="46"/>
      <c r="P7" s="46"/>
      <c r="Q7" s="41"/>
    </row>
    <row r="8" spans="2:17" ht="17" customHeight="1" x14ac:dyDescent="0.2">
      <c r="B8" s="39"/>
      <c r="C8" s="44" t="s">
        <v>3</v>
      </c>
      <c r="D8" s="110">
        <f>('01. Primer Año - Flujo de Caja'!D8)</f>
        <v>70</v>
      </c>
      <c r="E8" s="111"/>
      <c r="F8" s="112"/>
      <c r="G8" s="44" t="s">
        <v>2</v>
      </c>
      <c r="H8" s="110" t="str">
        <f>('01. Primer Año - Flujo de Caja'!H8)</f>
        <v>ARICA Y PARINACOTA</v>
      </c>
      <c r="I8" s="112"/>
      <c r="J8" s="42"/>
      <c r="K8" s="44" t="s">
        <v>5</v>
      </c>
      <c r="L8" s="110" t="str">
        <f>('01. Primer Año - Flujo de Caja'!L8)</f>
        <v>65.085.707-0</v>
      </c>
      <c r="M8" s="112"/>
      <c r="N8" s="42"/>
      <c r="O8" s="42"/>
      <c r="P8" s="42"/>
      <c r="Q8" s="41"/>
    </row>
    <row r="9" spans="2:17" ht="7.25" customHeight="1" thickBot="1" x14ac:dyDescent="0.25">
      <c r="B9" s="47"/>
      <c r="C9" s="48"/>
      <c r="D9" s="49"/>
      <c r="E9" s="49"/>
      <c r="F9" s="49"/>
      <c r="G9" s="50"/>
      <c r="H9" s="49"/>
      <c r="I9" s="49"/>
      <c r="J9" s="49"/>
      <c r="K9" s="50"/>
      <c r="L9" s="50"/>
      <c r="M9" s="49"/>
      <c r="N9" s="49"/>
      <c r="O9" s="49"/>
      <c r="P9" s="49"/>
      <c r="Q9" s="51"/>
    </row>
    <row r="10" spans="2:17" ht="3.5" customHeight="1" thickBot="1" x14ac:dyDescent="0.25"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spans="2:17" ht="37.5" customHeight="1" thickBot="1" x14ac:dyDescent="0.25">
      <c r="B11" s="53" t="s">
        <v>93</v>
      </c>
      <c r="C11" s="54" t="s">
        <v>94</v>
      </c>
      <c r="D11" s="54" t="s">
        <v>95</v>
      </c>
      <c r="E11" s="54" t="s">
        <v>96</v>
      </c>
      <c r="F11" s="54" t="s">
        <v>97</v>
      </c>
      <c r="G11" s="54" t="s">
        <v>98</v>
      </c>
      <c r="H11" s="54" t="s">
        <v>99</v>
      </c>
      <c r="I11" s="54" t="s">
        <v>100</v>
      </c>
      <c r="J11" s="54" t="s">
        <v>101</v>
      </c>
      <c r="K11" s="54" t="s">
        <v>102</v>
      </c>
      <c r="L11" s="54" t="s">
        <v>103</v>
      </c>
      <c r="M11" s="54" t="s">
        <v>104</v>
      </c>
      <c r="N11" s="54" t="s">
        <v>105</v>
      </c>
      <c r="O11" s="55"/>
      <c r="P11" s="92" t="s">
        <v>133</v>
      </c>
    </row>
    <row r="12" spans="2:17" ht="6" customHeight="1" thickBot="1" x14ac:dyDescent="0.25"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P12" s="58"/>
    </row>
    <row r="13" spans="2:17" ht="20" customHeight="1" thickTop="1" thickBot="1" x14ac:dyDescent="0.25">
      <c r="B13" s="59" t="s">
        <v>8</v>
      </c>
      <c r="C13" s="60">
        <f>SUM(C15:C17)</f>
        <v>64401556</v>
      </c>
      <c r="D13" s="60">
        <f t="shared" ref="D13:N13" si="0">SUM(D15:D17)</f>
        <v>64401556</v>
      </c>
      <c r="E13" s="60">
        <f t="shared" si="0"/>
        <v>64401556</v>
      </c>
      <c r="F13" s="60">
        <f t="shared" si="0"/>
        <v>64401556</v>
      </c>
      <c r="G13" s="60">
        <f t="shared" si="0"/>
        <v>64401556</v>
      </c>
      <c r="H13" s="60">
        <f t="shared" si="0"/>
        <v>64401556</v>
      </c>
      <c r="I13" s="60">
        <f t="shared" si="0"/>
        <v>64401556</v>
      </c>
      <c r="J13" s="60">
        <f t="shared" si="0"/>
        <v>64401556</v>
      </c>
      <c r="K13" s="60">
        <f t="shared" si="0"/>
        <v>64401556</v>
      </c>
      <c r="L13" s="60">
        <f t="shared" si="0"/>
        <v>64401556</v>
      </c>
      <c r="M13" s="60">
        <f t="shared" si="0"/>
        <v>64401556</v>
      </c>
      <c r="N13" s="60">
        <f t="shared" si="0"/>
        <v>64401556</v>
      </c>
      <c r="O13" s="61"/>
      <c r="P13" s="60">
        <f>SUM(C13:N13)+'01. Primer Año - Flujo de Caja'!P13</f>
        <v>1545637344</v>
      </c>
    </row>
    <row r="14" spans="2:17" ht="6" customHeight="1" thickTop="1" x14ac:dyDescent="0.2"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2:17" x14ac:dyDescent="0.2">
      <c r="B15" s="64" t="s">
        <v>58</v>
      </c>
      <c r="C15" s="81">
        <f>150000*70</f>
        <v>10500000</v>
      </c>
      <c r="D15" s="81">
        <f t="shared" ref="D15:N15" si="1">150000*70</f>
        <v>10500000</v>
      </c>
      <c r="E15" s="81">
        <f t="shared" si="1"/>
        <v>10500000</v>
      </c>
      <c r="F15" s="81">
        <f t="shared" si="1"/>
        <v>10500000</v>
      </c>
      <c r="G15" s="81">
        <f t="shared" si="1"/>
        <v>10500000</v>
      </c>
      <c r="H15" s="81">
        <f t="shared" si="1"/>
        <v>10500000</v>
      </c>
      <c r="I15" s="81">
        <f t="shared" si="1"/>
        <v>10500000</v>
      </c>
      <c r="J15" s="81">
        <f t="shared" si="1"/>
        <v>10500000</v>
      </c>
      <c r="K15" s="81">
        <f t="shared" si="1"/>
        <v>10500000</v>
      </c>
      <c r="L15" s="81">
        <f t="shared" si="1"/>
        <v>10500000</v>
      </c>
      <c r="M15" s="81">
        <f t="shared" si="1"/>
        <v>10500000</v>
      </c>
      <c r="N15" s="81">
        <f t="shared" si="1"/>
        <v>10500000</v>
      </c>
      <c r="O15" s="65"/>
      <c r="P15" s="65">
        <f>SUM(C15:N15)+'01. Primer Año - Flujo de Caja'!P15</f>
        <v>252000000</v>
      </c>
    </row>
    <row r="16" spans="2:17" x14ac:dyDescent="0.2">
      <c r="B16" s="64" t="s">
        <v>20</v>
      </c>
      <c r="C16" s="81">
        <f>730997*70</f>
        <v>51169790</v>
      </c>
      <c r="D16" s="81">
        <f t="shared" ref="D16:N16" si="2">730997*70</f>
        <v>51169790</v>
      </c>
      <c r="E16" s="81">
        <f t="shared" si="2"/>
        <v>51169790</v>
      </c>
      <c r="F16" s="81">
        <f t="shared" si="2"/>
        <v>51169790</v>
      </c>
      <c r="G16" s="81">
        <f t="shared" si="2"/>
        <v>51169790</v>
      </c>
      <c r="H16" s="81">
        <f t="shared" si="2"/>
        <v>51169790</v>
      </c>
      <c r="I16" s="81">
        <f t="shared" si="2"/>
        <v>51169790</v>
      </c>
      <c r="J16" s="81">
        <f t="shared" si="2"/>
        <v>51169790</v>
      </c>
      <c r="K16" s="81">
        <f t="shared" si="2"/>
        <v>51169790</v>
      </c>
      <c r="L16" s="81">
        <f t="shared" si="2"/>
        <v>51169790</v>
      </c>
      <c r="M16" s="81">
        <f t="shared" si="2"/>
        <v>51169790</v>
      </c>
      <c r="N16" s="81">
        <f t="shared" si="2"/>
        <v>51169790</v>
      </c>
      <c r="O16" s="65"/>
      <c r="P16" s="65">
        <f>SUM(C16:N16)+'01. Primer Año - Flujo de Caja'!P16</f>
        <v>1228074960</v>
      </c>
    </row>
    <row r="17" spans="2:16" x14ac:dyDescent="0.2">
      <c r="B17" s="64" t="s">
        <v>59</v>
      </c>
      <c r="C17" s="81">
        <v>2731766</v>
      </c>
      <c r="D17" s="81">
        <v>2731766</v>
      </c>
      <c r="E17" s="81">
        <v>2731766</v>
      </c>
      <c r="F17" s="81">
        <v>2731766</v>
      </c>
      <c r="G17" s="81">
        <v>2731766</v>
      </c>
      <c r="H17" s="81">
        <v>2731766</v>
      </c>
      <c r="I17" s="81">
        <v>2731766</v>
      </c>
      <c r="J17" s="81">
        <v>2731766</v>
      </c>
      <c r="K17" s="81">
        <v>2731766</v>
      </c>
      <c r="L17" s="81">
        <v>2731766</v>
      </c>
      <c r="M17" s="81">
        <v>2731766</v>
      </c>
      <c r="N17" s="81">
        <v>2731766</v>
      </c>
      <c r="O17" s="65"/>
      <c r="P17" s="65">
        <f>SUM(C17:N17)+'01. Primer Año - Flujo de Caja'!P17</f>
        <v>65562384</v>
      </c>
    </row>
    <row r="18" spans="2:16" ht="6" customHeight="1" thickBot="1" x14ac:dyDescent="0.25"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</row>
    <row r="19" spans="2:16" ht="20" customHeight="1" thickTop="1" thickBot="1" x14ac:dyDescent="0.25">
      <c r="B19" s="59" t="s">
        <v>13</v>
      </c>
      <c r="C19" s="60">
        <f t="shared" ref="C19:N19" si="3">(C21+C29+C35+C47+C56+C66+C76+C79+C86)</f>
        <v>64401556</v>
      </c>
      <c r="D19" s="60">
        <f t="shared" si="3"/>
        <v>64401556</v>
      </c>
      <c r="E19" s="60">
        <f t="shared" si="3"/>
        <v>64401556</v>
      </c>
      <c r="F19" s="60">
        <f t="shared" si="3"/>
        <v>64401556</v>
      </c>
      <c r="G19" s="60">
        <f t="shared" si="3"/>
        <v>64401556</v>
      </c>
      <c r="H19" s="60">
        <f t="shared" si="3"/>
        <v>64401556</v>
      </c>
      <c r="I19" s="60">
        <f t="shared" si="3"/>
        <v>64401556</v>
      </c>
      <c r="J19" s="60">
        <f t="shared" si="3"/>
        <v>64401556</v>
      </c>
      <c r="K19" s="60">
        <f t="shared" si="3"/>
        <v>64401556</v>
      </c>
      <c r="L19" s="60">
        <f t="shared" si="3"/>
        <v>64401556</v>
      </c>
      <c r="M19" s="60">
        <f t="shared" si="3"/>
        <v>64401556</v>
      </c>
      <c r="N19" s="60">
        <f t="shared" si="3"/>
        <v>64401556</v>
      </c>
      <c r="O19" s="61"/>
      <c r="P19" s="60">
        <f>SUM(C19:N19)+'01. Primer Año - Flujo de Caja'!P19</f>
        <v>1545637344</v>
      </c>
    </row>
    <row r="20" spans="2:16" ht="6" customHeight="1" thickTop="1" thickBot="1" x14ac:dyDescent="0.25">
      <c r="B20" s="66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</row>
    <row r="21" spans="2:16" ht="17" thickTop="1" thickBot="1" x14ac:dyDescent="0.25">
      <c r="B21" s="67" t="s">
        <v>15</v>
      </c>
      <c r="C21" s="60">
        <f>SUM(C22:C27)</f>
        <v>46191556</v>
      </c>
      <c r="D21" s="60">
        <f t="shared" ref="D21:N21" si="4">SUM(D22:D27)</f>
        <v>46191556</v>
      </c>
      <c r="E21" s="60">
        <f t="shared" si="4"/>
        <v>46191556</v>
      </c>
      <c r="F21" s="60">
        <f t="shared" si="4"/>
        <v>46191556</v>
      </c>
      <c r="G21" s="60">
        <f t="shared" si="4"/>
        <v>46191556</v>
      </c>
      <c r="H21" s="60">
        <f t="shared" si="4"/>
        <v>46191556</v>
      </c>
      <c r="I21" s="60">
        <f t="shared" si="4"/>
        <v>46191556</v>
      </c>
      <c r="J21" s="60">
        <f t="shared" si="4"/>
        <v>46191556</v>
      </c>
      <c r="K21" s="60">
        <f t="shared" si="4"/>
        <v>46191556</v>
      </c>
      <c r="L21" s="60">
        <f t="shared" si="4"/>
        <v>46191556</v>
      </c>
      <c r="M21" s="60">
        <f t="shared" si="4"/>
        <v>46191556</v>
      </c>
      <c r="N21" s="60">
        <f t="shared" si="4"/>
        <v>46191556</v>
      </c>
      <c r="O21" s="61"/>
      <c r="P21" s="60">
        <f>SUM(C21:N21)+'01. Primer Año - Flujo de Caja'!P21</f>
        <v>1108597344</v>
      </c>
    </row>
    <row r="22" spans="2:16" ht="16" thickTop="1" x14ac:dyDescent="0.2">
      <c r="B22" s="68" t="s">
        <v>67</v>
      </c>
      <c r="C22" s="83">
        <v>6393000</v>
      </c>
      <c r="D22" s="83">
        <v>6393000</v>
      </c>
      <c r="E22" s="83">
        <v>6393000</v>
      </c>
      <c r="F22" s="83">
        <v>6393000</v>
      </c>
      <c r="G22" s="83">
        <v>6393000</v>
      </c>
      <c r="H22" s="83">
        <v>6393000</v>
      </c>
      <c r="I22" s="83">
        <v>6393000</v>
      </c>
      <c r="J22" s="83">
        <v>6393000</v>
      </c>
      <c r="K22" s="83">
        <v>6393000</v>
      </c>
      <c r="L22" s="83">
        <v>6393000</v>
      </c>
      <c r="M22" s="83">
        <v>6393000</v>
      </c>
      <c r="N22" s="83">
        <v>6393000</v>
      </c>
      <c r="O22" s="69"/>
      <c r="P22" s="69">
        <f>SUM(C22:N22)+'01. Primer Año - Flujo de Caja'!P22</f>
        <v>153432000</v>
      </c>
    </row>
    <row r="23" spans="2:16" x14ac:dyDescent="0.2">
      <c r="B23" s="64" t="s">
        <v>70</v>
      </c>
      <c r="C23" s="81">
        <v>8579406</v>
      </c>
      <c r="D23" s="81">
        <v>8579406</v>
      </c>
      <c r="E23" s="81">
        <v>8579406</v>
      </c>
      <c r="F23" s="81">
        <v>8579406</v>
      </c>
      <c r="G23" s="81">
        <v>8579406</v>
      </c>
      <c r="H23" s="81">
        <v>8579406</v>
      </c>
      <c r="I23" s="81">
        <v>8579406</v>
      </c>
      <c r="J23" s="81">
        <v>8579406</v>
      </c>
      <c r="K23" s="81">
        <v>8579406</v>
      </c>
      <c r="L23" s="81">
        <v>8579406</v>
      </c>
      <c r="M23" s="81">
        <v>8579406</v>
      </c>
      <c r="N23" s="81">
        <v>8579406</v>
      </c>
      <c r="O23" s="65"/>
      <c r="P23" s="65">
        <f>SUM(C23:N23)+'01. Primer Año - Flujo de Caja'!P23</f>
        <v>205905744</v>
      </c>
    </row>
    <row r="24" spans="2:16" x14ac:dyDescent="0.2">
      <c r="B24" s="64" t="s">
        <v>68</v>
      </c>
      <c r="C24" s="81">
        <v>4048900</v>
      </c>
      <c r="D24" s="81">
        <v>4048900</v>
      </c>
      <c r="E24" s="81">
        <v>4048900</v>
      </c>
      <c r="F24" s="81">
        <v>4048900</v>
      </c>
      <c r="G24" s="81">
        <v>4048900</v>
      </c>
      <c r="H24" s="81">
        <v>4048900</v>
      </c>
      <c r="I24" s="81">
        <v>4048900</v>
      </c>
      <c r="J24" s="81">
        <v>4048900</v>
      </c>
      <c r="K24" s="81">
        <v>4048900</v>
      </c>
      <c r="L24" s="81">
        <v>4048900</v>
      </c>
      <c r="M24" s="81">
        <v>4048900</v>
      </c>
      <c r="N24" s="81">
        <v>4048900</v>
      </c>
      <c r="O24" s="65"/>
      <c r="P24" s="65">
        <f>SUM(C24:N24)+'01. Primer Año - Flujo de Caja'!P24</f>
        <v>97173600</v>
      </c>
    </row>
    <row r="25" spans="2:16" x14ac:dyDescent="0.2">
      <c r="B25" s="64" t="s">
        <v>71</v>
      </c>
      <c r="C25" s="81">
        <v>18113500</v>
      </c>
      <c r="D25" s="81">
        <v>18113500</v>
      </c>
      <c r="E25" s="81">
        <v>18113500</v>
      </c>
      <c r="F25" s="81">
        <v>18113500</v>
      </c>
      <c r="G25" s="81">
        <v>18113500</v>
      </c>
      <c r="H25" s="81">
        <v>18113500</v>
      </c>
      <c r="I25" s="81">
        <v>18113500</v>
      </c>
      <c r="J25" s="81">
        <v>18113500</v>
      </c>
      <c r="K25" s="81">
        <v>18113500</v>
      </c>
      <c r="L25" s="81">
        <v>18113500</v>
      </c>
      <c r="M25" s="81">
        <v>18113500</v>
      </c>
      <c r="N25" s="81">
        <v>18113500</v>
      </c>
      <c r="O25" s="65"/>
      <c r="P25" s="65">
        <f>SUM(C25:N25)+'01. Primer Año - Flujo de Caja'!P25</f>
        <v>434724000</v>
      </c>
    </row>
    <row r="26" spans="2:16" x14ac:dyDescent="0.2">
      <c r="B26" s="64" t="s">
        <v>72</v>
      </c>
      <c r="C26" s="81">
        <v>6179900</v>
      </c>
      <c r="D26" s="81">
        <v>6179900</v>
      </c>
      <c r="E26" s="81">
        <v>6179900</v>
      </c>
      <c r="F26" s="81">
        <v>6179900</v>
      </c>
      <c r="G26" s="81">
        <v>6179900</v>
      </c>
      <c r="H26" s="81">
        <v>6179900</v>
      </c>
      <c r="I26" s="81">
        <v>6179900</v>
      </c>
      <c r="J26" s="81">
        <v>6179900</v>
      </c>
      <c r="K26" s="81">
        <v>6179900</v>
      </c>
      <c r="L26" s="81">
        <v>6179900</v>
      </c>
      <c r="M26" s="81">
        <v>6179900</v>
      </c>
      <c r="N26" s="81">
        <v>6179900</v>
      </c>
      <c r="O26" s="65"/>
      <c r="P26" s="65">
        <f>SUM(C26:N26)+'01. Primer Año - Flujo de Caja'!P26</f>
        <v>148317600</v>
      </c>
    </row>
    <row r="27" spans="2:16" x14ac:dyDescent="0.2">
      <c r="B27" s="64" t="s">
        <v>69</v>
      </c>
      <c r="C27" s="81">
        <v>2876850</v>
      </c>
      <c r="D27" s="81">
        <v>2876850</v>
      </c>
      <c r="E27" s="81">
        <v>2876850</v>
      </c>
      <c r="F27" s="81">
        <v>2876850</v>
      </c>
      <c r="G27" s="81">
        <v>2876850</v>
      </c>
      <c r="H27" s="81">
        <v>2876850</v>
      </c>
      <c r="I27" s="81">
        <v>2876850</v>
      </c>
      <c r="J27" s="81">
        <v>2876850</v>
      </c>
      <c r="K27" s="81">
        <v>2876850</v>
      </c>
      <c r="L27" s="81">
        <v>2876850</v>
      </c>
      <c r="M27" s="81">
        <v>2876850</v>
      </c>
      <c r="N27" s="81">
        <v>2876850</v>
      </c>
      <c r="O27" s="65"/>
      <c r="P27" s="65">
        <f>SUM(C27:N27)+'01. Primer Año - Flujo de Caja'!P27</f>
        <v>69044400</v>
      </c>
    </row>
    <row r="28" spans="2:16" ht="6" customHeight="1" thickBot="1" x14ac:dyDescent="0.25"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</row>
    <row r="29" spans="2:16" ht="17" thickTop="1" thickBot="1" x14ac:dyDescent="0.25">
      <c r="B29" s="67" t="s">
        <v>16</v>
      </c>
      <c r="C29" s="60">
        <f>SUM(C30:C33)</f>
        <v>8600000</v>
      </c>
      <c r="D29" s="60">
        <f t="shared" ref="D29:N29" si="5">SUM(D30:D33)</f>
        <v>8600000</v>
      </c>
      <c r="E29" s="60">
        <f t="shared" si="5"/>
        <v>8600000</v>
      </c>
      <c r="F29" s="60">
        <f t="shared" si="5"/>
        <v>8600000</v>
      </c>
      <c r="G29" s="60">
        <f t="shared" si="5"/>
        <v>8600000</v>
      </c>
      <c r="H29" s="60">
        <f t="shared" si="5"/>
        <v>8600000</v>
      </c>
      <c r="I29" s="60">
        <f t="shared" si="5"/>
        <v>8600000</v>
      </c>
      <c r="J29" s="60">
        <f t="shared" si="5"/>
        <v>8600000</v>
      </c>
      <c r="K29" s="60">
        <f t="shared" si="5"/>
        <v>8600000</v>
      </c>
      <c r="L29" s="60">
        <f t="shared" si="5"/>
        <v>8600000</v>
      </c>
      <c r="M29" s="60">
        <f t="shared" si="5"/>
        <v>8600000</v>
      </c>
      <c r="N29" s="60">
        <f t="shared" si="5"/>
        <v>8600000</v>
      </c>
      <c r="O29" s="61"/>
      <c r="P29" s="60">
        <f>SUM(C29:N29)+'01. Primer Año - Flujo de Caja'!P29</f>
        <v>206400000</v>
      </c>
    </row>
    <row r="30" spans="2:16" ht="16" thickTop="1" x14ac:dyDescent="0.2">
      <c r="B30" s="70" t="s">
        <v>9</v>
      </c>
      <c r="C30" s="83">
        <v>8000000</v>
      </c>
      <c r="D30" s="83">
        <v>8000000</v>
      </c>
      <c r="E30" s="83">
        <v>8000000</v>
      </c>
      <c r="F30" s="83">
        <v>8000000</v>
      </c>
      <c r="G30" s="83">
        <v>8000000</v>
      </c>
      <c r="H30" s="83">
        <v>8000000</v>
      </c>
      <c r="I30" s="83">
        <v>8000000</v>
      </c>
      <c r="J30" s="83">
        <v>8000000</v>
      </c>
      <c r="K30" s="83">
        <v>8000000</v>
      </c>
      <c r="L30" s="83">
        <v>8000000</v>
      </c>
      <c r="M30" s="83">
        <v>8000000</v>
      </c>
      <c r="N30" s="83">
        <v>8000000</v>
      </c>
      <c r="O30" s="63"/>
      <c r="P30" s="69">
        <f>SUM(C30:N30)+'01. Primer Año - Flujo de Caja'!P30</f>
        <v>192000000</v>
      </c>
    </row>
    <row r="31" spans="2:16" x14ac:dyDescent="0.2">
      <c r="B31" s="71" t="s">
        <v>17</v>
      </c>
      <c r="C31" s="81">
        <v>400000</v>
      </c>
      <c r="D31" s="81">
        <v>400000</v>
      </c>
      <c r="E31" s="81">
        <v>400000</v>
      </c>
      <c r="F31" s="81">
        <v>400000</v>
      </c>
      <c r="G31" s="81">
        <v>400000</v>
      </c>
      <c r="H31" s="81">
        <v>400000</v>
      </c>
      <c r="I31" s="81">
        <v>400000</v>
      </c>
      <c r="J31" s="81">
        <v>400000</v>
      </c>
      <c r="K31" s="81">
        <v>400000</v>
      </c>
      <c r="L31" s="81">
        <v>400000</v>
      </c>
      <c r="M31" s="81">
        <v>400000</v>
      </c>
      <c r="N31" s="81">
        <v>400000</v>
      </c>
      <c r="O31" s="65"/>
      <c r="P31" s="65">
        <f>SUM(C31:N31)+'01. Primer Año - Flujo de Caja'!P31</f>
        <v>9600000</v>
      </c>
    </row>
    <row r="32" spans="2:16" x14ac:dyDescent="0.2">
      <c r="B32" s="71" t="s">
        <v>37</v>
      </c>
      <c r="C32" s="81">
        <v>200000</v>
      </c>
      <c r="D32" s="81">
        <v>200000</v>
      </c>
      <c r="E32" s="81">
        <v>200000</v>
      </c>
      <c r="F32" s="81">
        <v>200000</v>
      </c>
      <c r="G32" s="81">
        <v>200000</v>
      </c>
      <c r="H32" s="81">
        <v>200000</v>
      </c>
      <c r="I32" s="81">
        <v>200000</v>
      </c>
      <c r="J32" s="81">
        <v>200000</v>
      </c>
      <c r="K32" s="81">
        <v>200000</v>
      </c>
      <c r="L32" s="81">
        <v>200000</v>
      </c>
      <c r="M32" s="81">
        <v>200000</v>
      </c>
      <c r="N32" s="81">
        <v>200000</v>
      </c>
      <c r="O32" s="65"/>
      <c r="P32" s="69">
        <f>SUM(C32:N32)+'01. Primer Año - Flujo de Caja'!P32</f>
        <v>4800000</v>
      </c>
    </row>
    <row r="33" spans="2:16" x14ac:dyDescent="0.2">
      <c r="B33" s="71" t="s">
        <v>63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65"/>
      <c r="P33" s="65">
        <f>SUM(C33:N33)+'01. Primer Año - Flujo de Caja'!P33</f>
        <v>0</v>
      </c>
    </row>
    <row r="34" spans="2:16" ht="6" customHeight="1" thickBot="1" x14ac:dyDescent="0.25"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</row>
    <row r="35" spans="2:16" ht="17" thickTop="1" thickBot="1" x14ac:dyDescent="0.25">
      <c r="B35" s="67" t="s">
        <v>18</v>
      </c>
      <c r="C35" s="60">
        <f t="shared" ref="C35:N35" si="6">SUM(C36:C45)</f>
        <v>4100000</v>
      </c>
      <c r="D35" s="60">
        <f t="shared" si="6"/>
        <v>4100000</v>
      </c>
      <c r="E35" s="60">
        <f t="shared" si="6"/>
        <v>4100000</v>
      </c>
      <c r="F35" s="60">
        <f t="shared" si="6"/>
        <v>4100000</v>
      </c>
      <c r="G35" s="60">
        <f t="shared" si="6"/>
        <v>4100000</v>
      </c>
      <c r="H35" s="60">
        <f t="shared" si="6"/>
        <v>4100000</v>
      </c>
      <c r="I35" s="60">
        <f t="shared" si="6"/>
        <v>4100000</v>
      </c>
      <c r="J35" s="60">
        <f t="shared" si="6"/>
        <v>4100000</v>
      </c>
      <c r="K35" s="60">
        <f t="shared" si="6"/>
        <v>4100000</v>
      </c>
      <c r="L35" s="60">
        <f t="shared" si="6"/>
        <v>4100000</v>
      </c>
      <c r="M35" s="60">
        <f t="shared" si="6"/>
        <v>4100000</v>
      </c>
      <c r="N35" s="60">
        <f t="shared" si="6"/>
        <v>4100000</v>
      </c>
      <c r="O35" s="61"/>
      <c r="P35" s="60">
        <f>SUM(C35:N35)+'01. Primer Año - Flujo de Caja'!P35</f>
        <v>98400000</v>
      </c>
    </row>
    <row r="36" spans="2:16" ht="16" thickTop="1" x14ac:dyDescent="0.2">
      <c r="B36" s="70" t="s">
        <v>11</v>
      </c>
      <c r="C36" s="83">
        <v>250000</v>
      </c>
      <c r="D36" s="83">
        <v>250000</v>
      </c>
      <c r="E36" s="83">
        <v>250000</v>
      </c>
      <c r="F36" s="83">
        <v>250000</v>
      </c>
      <c r="G36" s="83">
        <v>250000</v>
      </c>
      <c r="H36" s="83">
        <v>250000</v>
      </c>
      <c r="I36" s="83">
        <v>250000</v>
      </c>
      <c r="J36" s="83">
        <v>250000</v>
      </c>
      <c r="K36" s="83">
        <v>250000</v>
      </c>
      <c r="L36" s="83">
        <v>250000</v>
      </c>
      <c r="M36" s="83">
        <v>250000</v>
      </c>
      <c r="N36" s="83">
        <v>250000</v>
      </c>
      <c r="O36" s="63"/>
      <c r="P36" s="69">
        <f>SUM(C36:N36)+'01. Primer Año - Flujo de Caja'!P36</f>
        <v>6000000</v>
      </c>
    </row>
    <row r="37" spans="2:16" x14ac:dyDescent="0.2">
      <c r="B37" s="71" t="s">
        <v>12</v>
      </c>
      <c r="C37" s="81">
        <v>350000</v>
      </c>
      <c r="D37" s="81">
        <v>350000</v>
      </c>
      <c r="E37" s="81">
        <v>350000</v>
      </c>
      <c r="F37" s="81">
        <v>350000</v>
      </c>
      <c r="G37" s="81">
        <v>350000</v>
      </c>
      <c r="H37" s="81">
        <v>350000</v>
      </c>
      <c r="I37" s="81">
        <v>350000</v>
      </c>
      <c r="J37" s="81">
        <v>350000</v>
      </c>
      <c r="K37" s="81">
        <v>350000</v>
      </c>
      <c r="L37" s="81">
        <v>350000</v>
      </c>
      <c r="M37" s="81">
        <v>350000</v>
      </c>
      <c r="N37" s="81">
        <v>350000</v>
      </c>
      <c r="O37" s="65"/>
      <c r="P37" s="65">
        <f>SUM(C37:N37)+'01. Primer Año - Flujo de Caja'!P37</f>
        <v>8400000</v>
      </c>
    </row>
    <row r="38" spans="2:16" x14ac:dyDescent="0.2">
      <c r="B38" s="71" t="s">
        <v>52</v>
      </c>
      <c r="C38" s="81">
        <v>100000</v>
      </c>
      <c r="D38" s="81">
        <v>100000</v>
      </c>
      <c r="E38" s="81">
        <v>100000</v>
      </c>
      <c r="F38" s="81">
        <v>100000</v>
      </c>
      <c r="G38" s="81">
        <v>100000</v>
      </c>
      <c r="H38" s="81">
        <v>100000</v>
      </c>
      <c r="I38" s="81">
        <v>100000</v>
      </c>
      <c r="J38" s="81">
        <v>100000</v>
      </c>
      <c r="K38" s="81">
        <v>100000</v>
      </c>
      <c r="L38" s="81">
        <v>100000</v>
      </c>
      <c r="M38" s="81">
        <v>100000</v>
      </c>
      <c r="N38" s="81">
        <v>100000</v>
      </c>
      <c r="O38" s="65"/>
      <c r="P38" s="69">
        <f>SUM(C38:N38)+'01. Primer Año - Flujo de Caja'!P38</f>
        <v>2400000</v>
      </c>
    </row>
    <row r="39" spans="2:16" x14ac:dyDescent="0.2">
      <c r="B39" s="71" t="s">
        <v>36</v>
      </c>
      <c r="C39" s="81">
        <v>50000</v>
      </c>
      <c r="D39" s="81">
        <v>50000</v>
      </c>
      <c r="E39" s="81">
        <v>50000</v>
      </c>
      <c r="F39" s="81">
        <v>50000</v>
      </c>
      <c r="G39" s="81">
        <v>50000</v>
      </c>
      <c r="H39" s="81">
        <v>50000</v>
      </c>
      <c r="I39" s="81">
        <v>50000</v>
      </c>
      <c r="J39" s="81">
        <v>50000</v>
      </c>
      <c r="K39" s="81">
        <v>50000</v>
      </c>
      <c r="L39" s="81">
        <v>50000</v>
      </c>
      <c r="M39" s="81">
        <v>50000</v>
      </c>
      <c r="N39" s="81">
        <v>50000</v>
      </c>
      <c r="O39" s="65"/>
      <c r="P39" s="65">
        <f>SUM(C39:N39)+'01. Primer Año - Flujo de Caja'!P39</f>
        <v>1200000</v>
      </c>
    </row>
    <row r="40" spans="2:16" x14ac:dyDescent="0.2">
      <c r="B40" s="71" t="s">
        <v>22</v>
      </c>
      <c r="C40" s="81">
        <v>2500000</v>
      </c>
      <c r="D40" s="81">
        <v>2500000</v>
      </c>
      <c r="E40" s="81">
        <v>2500000</v>
      </c>
      <c r="F40" s="81">
        <v>2500000</v>
      </c>
      <c r="G40" s="81">
        <v>2500000</v>
      </c>
      <c r="H40" s="81">
        <v>2500000</v>
      </c>
      <c r="I40" s="81">
        <v>2500000</v>
      </c>
      <c r="J40" s="81">
        <v>2500000</v>
      </c>
      <c r="K40" s="81">
        <v>2500000</v>
      </c>
      <c r="L40" s="81">
        <v>2500000</v>
      </c>
      <c r="M40" s="81">
        <v>2500000</v>
      </c>
      <c r="N40" s="81">
        <v>2500000</v>
      </c>
      <c r="O40" s="65"/>
      <c r="P40" s="69">
        <f>SUM(C40:N40)+'01. Primer Año - Flujo de Caja'!P40</f>
        <v>60000000</v>
      </c>
    </row>
    <row r="41" spans="2:16" x14ac:dyDescent="0.2">
      <c r="B41" s="71" t="s">
        <v>10</v>
      </c>
      <c r="C41" s="81">
        <v>200000</v>
      </c>
      <c r="D41" s="81">
        <v>200000</v>
      </c>
      <c r="E41" s="81">
        <v>200000</v>
      </c>
      <c r="F41" s="81">
        <v>200000</v>
      </c>
      <c r="G41" s="81">
        <v>200000</v>
      </c>
      <c r="H41" s="81">
        <v>200000</v>
      </c>
      <c r="I41" s="81">
        <v>200000</v>
      </c>
      <c r="J41" s="81">
        <v>200000</v>
      </c>
      <c r="K41" s="81">
        <v>200000</v>
      </c>
      <c r="L41" s="81">
        <v>200000</v>
      </c>
      <c r="M41" s="81">
        <v>200000</v>
      </c>
      <c r="N41" s="81">
        <v>200000</v>
      </c>
      <c r="O41" s="65"/>
      <c r="P41" s="65">
        <f>SUM(C41:N41)+'01. Primer Año - Flujo de Caja'!P41</f>
        <v>4800000</v>
      </c>
    </row>
    <row r="42" spans="2:16" x14ac:dyDescent="0.2">
      <c r="B42" s="71" t="s">
        <v>19</v>
      </c>
      <c r="C42" s="81">
        <v>50000</v>
      </c>
      <c r="D42" s="81">
        <v>50000</v>
      </c>
      <c r="E42" s="81">
        <v>50000</v>
      </c>
      <c r="F42" s="81">
        <v>50000</v>
      </c>
      <c r="G42" s="81">
        <v>50000</v>
      </c>
      <c r="H42" s="81">
        <v>50000</v>
      </c>
      <c r="I42" s="81">
        <v>50000</v>
      </c>
      <c r="J42" s="81">
        <v>50000</v>
      </c>
      <c r="K42" s="81">
        <v>50000</v>
      </c>
      <c r="L42" s="81">
        <v>50000</v>
      </c>
      <c r="M42" s="81">
        <v>50000</v>
      </c>
      <c r="N42" s="81">
        <v>50000</v>
      </c>
      <c r="O42" s="65"/>
      <c r="P42" s="69">
        <f>SUM(C42:N42)+'01. Primer Año - Flujo de Caja'!P42</f>
        <v>1200000</v>
      </c>
    </row>
    <row r="43" spans="2:16" ht="30" customHeight="1" x14ac:dyDescent="0.2">
      <c r="B43" s="72" t="s">
        <v>66</v>
      </c>
      <c r="C43" s="81">
        <v>200000</v>
      </c>
      <c r="D43" s="81">
        <v>200000</v>
      </c>
      <c r="E43" s="81">
        <v>200000</v>
      </c>
      <c r="F43" s="81">
        <v>200000</v>
      </c>
      <c r="G43" s="81">
        <v>200000</v>
      </c>
      <c r="H43" s="81">
        <v>200000</v>
      </c>
      <c r="I43" s="81">
        <v>200000</v>
      </c>
      <c r="J43" s="81">
        <v>200000</v>
      </c>
      <c r="K43" s="81">
        <v>200000</v>
      </c>
      <c r="L43" s="81">
        <v>200000</v>
      </c>
      <c r="M43" s="81">
        <v>200000</v>
      </c>
      <c r="N43" s="81">
        <v>200000</v>
      </c>
      <c r="O43" s="65"/>
      <c r="P43" s="65">
        <f>SUM(C43:N43)+'01. Primer Año - Flujo de Caja'!P43</f>
        <v>4800000</v>
      </c>
    </row>
    <row r="44" spans="2:16" x14ac:dyDescent="0.2">
      <c r="B44" s="71" t="s">
        <v>106</v>
      </c>
      <c r="C44" s="81">
        <v>300000</v>
      </c>
      <c r="D44" s="81">
        <v>300000</v>
      </c>
      <c r="E44" s="81">
        <v>300000</v>
      </c>
      <c r="F44" s="81">
        <v>300000</v>
      </c>
      <c r="G44" s="81">
        <v>300000</v>
      </c>
      <c r="H44" s="81">
        <v>300000</v>
      </c>
      <c r="I44" s="81">
        <v>300000</v>
      </c>
      <c r="J44" s="81">
        <v>300000</v>
      </c>
      <c r="K44" s="81">
        <v>300000</v>
      </c>
      <c r="L44" s="81">
        <v>300000</v>
      </c>
      <c r="M44" s="81">
        <v>300000</v>
      </c>
      <c r="N44" s="81">
        <v>300000</v>
      </c>
      <c r="O44" s="65"/>
      <c r="P44" s="69">
        <f>SUM(C44:N44)+'01. Primer Año - Flujo de Caja'!P44</f>
        <v>7200000</v>
      </c>
    </row>
    <row r="45" spans="2:16" ht="32" x14ac:dyDescent="0.2">
      <c r="B45" s="72" t="s">
        <v>38</v>
      </c>
      <c r="C45" s="81">
        <v>100000</v>
      </c>
      <c r="D45" s="81">
        <v>100000</v>
      </c>
      <c r="E45" s="81">
        <v>100000</v>
      </c>
      <c r="F45" s="81">
        <v>100000</v>
      </c>
      <c r="G45" s="81">
        <v>100000</v>
      </c>
      <c r="H45" s="81">
        <v>100000</v>
      </c>
      <c r="I45" s="81">
        <v>100000</v>
      </c>
      <c r="J45" s="81">
        <v>100000</v>
      </c>
      <c r="K45" s="81">
        <v>100000</v>
      </c>
      <c r="L45" s="81">
        <v>100000</v>
      </c>
      <c r="M45" s="81">
        <v>100000</v>
      </c>
      <c r="N45" s="81">
        <v>100000</v>
      </c>
      <c r="O45" s="65"/>
      <c r="P45" s="65">
        <f>SUM(C45:N45)+'01. Primer Año - Flujo de Caja'!P45</f>
        <v>2400000</v>
      </c>
    </row>
    <row r="46" spans="2:16" ht="6" customHeight="1" thickBot="1" x14ac:dyDescent="0.25"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</row>
    <row r="47" spans="2:16" ht="17" thickTop="1" thickBot="1" x14ac:dyDescent="0.25">
      <c r="B47" s="67" t="s">
        <v>21</v>
      </c>
      <c r="C47" s="60">
        <f>SUM(C48:C54)</f>
        <v>2240000</v>
      </c>
      <c r="D47" s="60">
        <f t="shared" ref="D47:N47" si="7">SUM(D48:D54)</f>
        <v>2240000</v>
      </c>
      <c r="E47" s="60">
        <f t="shared" si="7"/>
        <v>2240000</v>
      </c>
      <c r="F47" s="60">
        <f t="shared" si="7"/>
        <v>2240000</v>
      </c>
      <c r="G47" s="60">
        <f t="shared" si="7"/>
        <v>2240000</v>
      </c>
      <c r="H47" s="60">
        <f t="shared" si="7"/>
        <v>2240000</v>
      </c>
      <c r="I47" s="60">
        <f t="shared" si="7"/>
        <v>2240000</v>
      </c>
      <c r="J47" s="60">
        <f t="shared" si="7"/>
        <v>2240000</v>
      </c>
      <c r="K47" s="60">
        <f t="shared" si="7"/>
        <v>2240000</v>
      </c>
      <c r="L47" s="60">
        <f t="shared" si="7"/>
        <v>2240000</v>
      </c>
      <c r="M47" s="60">
        <f t="shared" si="7"/>
        <v>2240000</v>
      </c>
      <c r="N47" s="60">
        <f t="shared" si="7"/>
        <v>2240000</v>
      </c>
      <c r="O47" s="61"/>
      <c r="P47" s="60">
        <f>SUM(C47:N47)+'01. Primer Año - Flujo de Caja'!P47</f>
        <v>53760000</v>
      </c>
    </row>
    <row r="48" spans="2:16" ht="16" thickTop="1" x14ac:dyDescent="0.2">
      <c r="B48" s="70" t="s">
        <v>23</v>
      </c>
      <c r="C48" s="83">
        <v>700000</v>
      </c>
      <c r="D48" s="83">
        <v>700000</v>
      </c>
      <c r="E48" s="83">
        <v>700000</v>
      </c>
      <c r="F48" s="83">
        <v>700000</v>
      </c>
      <c r="G48" s="83">
        <v>700000</v>
      </c>
      <c r="H48" s="83">
        <v>700000</v>
      </c>
      <c r="I48" s="83">
        <v>700000</v>
      </c>
      <c r="J48" s="83">
        <v>700000</v>
      </c>
      <c r="K48" s="83">
        <v>700000</v>
      </c>
      <c r="L48" s="83">
        <v>700000</v>
      </c>
      <c r="M48" s="83">
        <v>700000</v>
      </c>
      <c r="N48" s="83">
        <v>700000</v>
      </c>
      <c r="O48" s="63"/>
      <c r="P48" s="69">
        <f>SUM(C48:N48)+'01. Primer Año - Flujo de Caja'!P48</f>
        <v>16800000</v>
      </c>
    </row>
    <row r="49" spans="2:16" x14ac:dyDescent="0.2">
      <c r="B49" s="71" t="s">
        <v>24</v>
      </c>
      <c r="C49" s="81">
        <v>700000</v>
      </c>
      <c r="D49" s="81">
        <v>700000</v>
      </c>
      <c r="E49" s="81">
        <v>700000</v>
      </c>
      <c r="F49" s="81">
        <v>700000</v>
      </c>
      <c r="G49" s="81">
        <v>700000</v>
      </c>
      <c r="H49" s="81">
        <v>700000</v>
      </c>
      <c r="I49" s="81">
        <v>700000</v>
      </c>
      <c r="J49" s="81">
        <v>700000</v>
      </c>
      <c r="K49" s="81">
        <v>700000</v>
      </c>
      <c r="L49" s="81">
        <v>700000</v>
      </c>
      <c r="M49" s="81">
        <v>700000</v>
      </c>
      <c r="N49" s="81">
        <v>700000</v>
      </c>
      <c r="O49" s="65"/>
      <c r="P49" s="65">
        <f>SUM(C49:N49)+'01. Primer Año - Flujo de Caja'!P49</f>
        <v>16800000</v>
      </c>
    </row>
    <row r="50" spans="2:16" x14ac:dyDescent="0.2">
      <c r="B50" s="71" t="s">
        <v>25</v>
      </c>
      <c r="C50" s="81">
        <v>700000</v>
      </c>
      <c r="D50" s="81">
        <v>700000</v>
      </c>
      <c r="E50" s="81">
        <v>700000</v>
      </c>
      <c r="F50" s="81">
        <v>700000</v>
      </c>
      <c r="G50" s="81">
        <v>700000</v>
      </c>
      <c r="H50" s="81">
        <v>700000</v>
      </c>
      <c r="I50" s="81">
        <v>700000</v>
      </c>
      <c r="J50" s="81">
        <v>700000</v>
      </c>
      <c r="K50" s="81">
        <v>700000</v>
      </c>
      <c r="L50" s="81">
        <v>700000</v>
      </c>
      <c r="M50" s="81">
        <v>700000</v>
      </c>
      <c r="N50" s="81">
        <v>700000</v>
      </c>
      <c r="O50" s="65"/>
      <c r="P50" s="69">
        <f>SUM(C50:N50)+'01. Primer Año - Flujo de Caja'!P50</f>
        <v>16800000</v>
      </c>
    </row>
    <row r="51" spans="2:16" x14ac:dyDescent="0.2">
      <c r="B51" s="71" t="s">
        <v>26</v>
      </c>
      <c r="C51" s="81">
        <v>0</v>
      </c>
      <c r="D51" s="81">
        <v>0</v>
      </c>
      <c r="E51" s="81">
        <v>0</v>
      </c>
      <c r="F51" s="81">
        <v>0</v>
      </c>
      <c r="G51" s="81">
        <v>0</v>
      </c>
      <c r="H51" s="81">
        <v>0</v>
      </c>
      <c r="I51" s="81">
        <v>0</v>
      </c>
      <c r="J51" s="81">
        <v>0</v>
      </c>
      <c r="K51" s="81">
        <v>0</v>
      </c>
      <c r="L51" s="81">
        <v>0</v>
      </c>
      <c r="M51" s="81">
        <v>0</v>
      </c>
      <c r="N51" s="81">
        <v>0</v>
      </c>
      <c r="O51" s="65"/>
      <c r="P51" s="65">
        <f>SUM(C51:N51)+'01. Primer Año - Flujo de Caja'!P51</f>
        <v>0</v>
      </c>
    </row>
    <row r="52" spans="2:16" x14ac:dyDescent="0.2">
      <c r="B52" s="71" t="s">
        <v>27</v>
      </c>
      <c r="C52" s="81">
        <v>140000</v>
      </c>
      <c r="D52" s="81">
        <v>140000</v>
      </c>
      <c r="E52" s="81">
        <v>140000</v>
      </c>
      <c r="F52" s="81">
        <v>140000</v>
      </c>
      <c r="G52" s="81">
        <v>140000</v>
      </c>
      <c r="H52" s="81">
        <v>140000</v>
      </c>
      <c r="I52" s="81">
        <v>140000</v>
      </c>
      <c r="J52" s="81">
        <v>140000</v>
      </c>
      <c r="K52" s="81">
        <v>140000</v>
      </c>
      <c r="L52" s="81">
        <v>140000</v>
      </c>
      <c r="M52" s="81">
        <v>140000</v>
      </c>
      <c r="N52" s="81">
        <v>140000</v>
      </c>
      <c r="O52" s="65"/>
      <c r="P52" s="69">
        <f>SUM(C52:N52)+'01. Primer Año - Flujo de Caja'!P52</f>
        <v>3360000</v>
      </c>
    </row>
    <row r="53" spans="2:16" x14ac:dyDescent="0.2">
      <c r="B53" s="71" t="s">
        <v>41</v>
      </c>
      <c r="C53" s="81">
        <v>0</v>
      </c>
      <c r="D53" s="81">
        <v>0</v>
      </c>
      <c r="E53" s="81">
        <v>0</v>
      </c>
      <c r="F53" s="81">
        <v>0</v>
      </c>
      <c r="G53" s="81">
        <v>0</v>
      </c>
      <c r="H53" s="81">
        <v>0</v>
      </c>
      <c r="I53" s="81">
        <v>0</v>
      </c>
      <c r="J53" s="81">
        <v>0</v>
      </c>
      <c r="K53" s="81">
        <v>0</v>
      </c>
      <c r="L53" s="81">
        <v>0</v>
      </c>
      <c r="M53" s="81">
        <v>0</v>
      </c>
      <c r="N53" s="81">
        <v>0</v>
      </c>
      <c r="O53" s="65"/>
      <c r="P53" s="69">
        <f>SUM(C53:N53)+'01. Primer Año - Flujo de Caja'!P53</f>
        <v>0</v>
      </c>
    </row>
    <row r="54" spans="2:16" x14ac:dyDescent="0.2">
      <c r="B54" s="71" t="s">
        <v>61</v>
      </c>
      <c r="C54" s="81">
        <v>0</v>
      </c>
      <c r="D54" s="81">
        <v>0</v>
      </c>
      <c r="E54" s="81">
        <v>0</v>
      </c>
      <c r="F54" s="81">
        <v>0</v>
      </c>
      <c r="G54" s="81">
        <v>0</v>
      </c>
      <c r="H54" s="81">
        <v>0</v>
      </c>
      <c r="I54" s="81">
        <v>0</v>
      </c>
      <c r="J54" s="81">
        <v>0</v>
      </c>
      <c r="K54" s="81">
        <v>0</v>
      </c>
      <c r="L54" s="81">
        <v>0</v>
      </c>
      <c r="M54" s="81">
        <v>0</v>
      </c>
      <c r="N54" s="81">
        <v>0</v>
      </c>
      <c r="O54" s="65"/>
      <c r="P54" s="65">
        <f>SUM(C54:N54)+'01. Primer Año - Flujo de Caja'!P54</f>
        <v>0</v>
      </c>
    </row>
    <row r="55" spans="2:16" ht="6" customHeight="1" thickBot="1" x14ac:dyDescent="0.25">
      <c r="B55" s="7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</row>
    <row r="56" spans="2:16" ht="17" thickTop="1" thickBot="1" x14ac:dyDescent="0.25">
      <c r="B56" s="67" t="s">
        <v>28</v>
      </c>
      <c r="C56" s="60">
        <f t="shared" ref="C56:N56" si="8">SUM(C57:C64)</f>
        <v>960000</v>
      </c>
      <c r="D56" s="60">
        <f t="shared" si="8"/>
        <v>960000</v>
      </c>
      <c r="E56" s="60">
        <f t="shared" si="8"/>
        <v>960000</v>
      </c>
      <c r="F56" s="60">
        <f t="shared" si="8"/>
        <v>960000</v>
      </c>
      <c r="G56" s="60">
        <f t="shared" si="8"/>
        <v>960000</v>
      </c>
      <c r="H56" s="60">
        <f t="shared" si="8"/>
        <v>960000</v>
      </c>
      <c r="I56" s="60">
        <f t="shared" si="8"/>
        <v>960000</v>
      </c>
      <c r="J56" s="60">
        <f t="shared" si="8"/>
        <v>960000</v>
      </c>
      <c r="K56" s="60">
        <f t="shared" si="8"/>
        <v>960000</v>
      </c>
      <c r="L56" s="60">
        <f t="shared" si="8"/>
        <v>960000</v>
      </c>
      <c r="M56" s="60">
        <f t="shared" si="8"/>
        <v>960000</v>
      </c>
      <c r="N56" s="60">
        <f t="shared" si="8"/>
        <v>960000</v>
      </c>
      <c r="O56" s="61"/>
      <c r="P56" s="60">
        <f>SUM(C56:N56)+'01. Primer Año - Flujo de Caja'!P56</f>
        <v>23040000</v>
      </c>
    </row>
    <row r="57" spans="2:16" ht="17" thickTop="1" x14ac:dyDescent="0.2">
      <c r="B57" s="74" t="s">
        <v>107</v>
      </c>
      <c r="C57" s="80">
        <v>100000</v>
      </c>
      <c r="D57" s="80">
        <v>100000</v>
      </c>
      <c r="E57" s="80">
        <v>100000</v>
      </c>
      <c r="F57" s="80">
        <v>100000</v>
      </c>
      <c r="G57" s="80">
        <v>100000</v>
      </c>
      <c r="H57" s="80">
        <v>100000</v>
      </c>
      <c r="I57" s="80">
        <v>100000</v>
      </c>
      <c r="J57" s="80">
        <v>100000</v>
      </c>
      <c r="K57" s="80">
        <v>100000</v>
      </c>
      <c r="L57" s="80">
        <v>100000</v>
      </c>
      <c r="M57" s="80">
        <v>100000</v>
      </c>
      <c r="N57" s="80">
        <v>100000</v>
      </c>
      <c r="O57" s="75"/>
      <c r="P57" s="69">
        <f>SUM(C57:N57)+'01. Primer Año - Flujo de Caja'!P57</f>
        <v>2400000</v>
      </c>
    </row>
    <row r="58" spans="2:16" x14ac:dyDescent="0.2">
      <c r="B58" s="71" t="s">
        <v>112</v>
      </c>
      <c r="C58" s="81">
        <v>50000</v>
      </c>
      <c r="D58" s="81">
        <v>50000</v>
      </c>
      <c r="E58" s="81">
        <v>50000</v>
      </c>
      <c r="F58" s="81">
        <v>50000</v>
      </c>
      <c r="G58" s="81">
        <v>50000</v>
      </c>
      <c r="H58" s="81">
        <v>50000</v>
      </c>
      <c r="I58" s="81">
        <v>50000</v>
      </c>
      <c r="J58" s="81">
        <v>50000</v>
      </c>
      <c r="K58" s="81">
        <v>50000</v>
      </c>
      <c r="L58" s="81">
        <v>50000</v>
      </c>
      <c r="M58" s="81">
        <v>50000</v>
      </c>
      <c r="N58" s="81">
        <v>50000</v>
      </c>
      <c r="O58" s="75"/>
      <c r="P58" s="65">
        <f>SUM(C58:N58)+'01. Primer Año - Flujo de Caja'!P58</f>
        <v>1200000</v>
      </c>
    </row>
    <row r="59" spans="2:16" x14ac:dyDescent="0.2">
      <c r="B59" s="71" t="s">
        <v>113</v>
      </c>
      <c r="C59" s="81">
        <v>0</v>
      </c>
      <c r="D59" s="81">
        <v>0</v>
      </c>
      <c r="E59" s="81">
        <v>0</v>
      </c>
      <c r="F59" s="81">
        <v>0</v>
      </c>
      <c r="G59" s="81">
        <v>0</v>
      </c>
      <c r="H59" s="81">
        <v>0</v>
      </c>
      <c r="I59" s="81">
        <v>0</v>
      </c>
      <c r="J59" s="81">
        <v>0</v>
      </c>
      <c r="K59" s="81">
        <v>0</v>
      </c>
      <c r="L59" s="81">
        <v>0</v>
      </c>
      <c r="M59" s="81">
        <v>0</v>
      </c>
      <c r="N59" s="81">
        <v>0</v>
      </c>
      <c r="O59" s="75"/>
      <c r="P59" s="65">
        <f>SUM(C59:N59)+'01. Primer Año - Flujo de Caja'!P59</f>
        <v>0</v>
      </c>
    </row>
    <row r="60" spans="2:16" x14ac:dyDescent="0.2">
      <c r="B60" s="71" t="s">
        <v>73</v>
      </c>
      <c r="C60" s="81">
        <v>20000</v>
      </c>
      <c r="D60" s="81">
        <v>20000</v>
      </c>
      <c r="E60" s="81">
        <v>20000</v>
      </c>
      <c r="F60" s="81">
        <v>20000</v>
      </c>
      <c r="G60" s="81">
        <v>20000</v>
      </c>
      <c r="H60" s="81">
        <v>20000</v>
      </c>
      <c r="I60" s="81">
        <v>20000</v>
      </c>
      <c r="J60" s="81">
        <v>20000</v>
      </c>
      <c r="K60" s="81">
        <v>20000</v>
      </c>
      <c r="L60" s="81">
        <v>20000</v>
      </c>
      <c r="M60" s="81">
        <v>20000</v>
      </c>
      <c r="N60" s="81">
        <v>20000</v>
      </c>
      <c r="O60" s="76"/>
      <c r="P60" s="65">
        <f>SUM(C60:N60)+'01. Primer Año - Flujo de Caja'!P60</f>
        <v>480000</v>
      </c>
    </row>
    <row r="61" spans="2:16" x14ac:dyDescent="0.2">
      <c r="B61" s="71" t="s">
        <v>29</v>
      </c>
      <c r="C61" s="81">
        <v>100000</v>
      </c>
      <c r="D61" s="81">
        <v>100000</v>
      </c>
      <c r="E61" s="81">
        <v>100000</v>
      </c>
      <c r="F61" s="81">
        <v>100000</v>
      </c>
      <c r="G61" s="81">
        <v>100000</v>
      </c>
      <c r="H61" s="81">
        <v>100000</v>
      </c>
      <c r="I61" s="81">
        <v>100000</v>
      </c>
      <c r="J61" s="81">
        <v>100000</v>
      </c>
      <c r="K61" s="81">
        <v>100000</v>
      </c>
      <c r="L61" s="81">
        <v>100000</v>
      </c>
      <c r="M61" s="81">
        <v>100000</v>
      </c>
      <c r="N61" s="81">
        <v>100000</v>
      </c>
      <c r="O61" s="76"/>
      <c r="P61" s="69">
        <f>SUM(C61:N61)+'01. Primer Año - Flujo de Caja'!P61</f>
        <v>2400000</v>
      </c>
    </row>
    <row r="62" spans="2:16" x14ac:dyDescent="0.2">
      <c r="B62" s="71" t="s">
        <v>30</v>
      </c>
      <c r="C62" s="81">
        <v>350000</v>
      </c>
      <c r="D62" s="81">
        <v>350000</v>
      </c>
      <c r="E62" s="81">
        <v>350000</v>
      </c>
      <c r="F62" s="81">
        <v>350000</v>
      </c>
      <c r="G62" s="81">
        <v>350000</v>
      </c>
      <c r="H62" s="81">
        <v>350000</v>
      </c>
      <c r="I62" s="81">
        <v>350000</v>
      </c>
      <c r="J62" s="81">
        <v>350000</v>
      </c>
      <c r="K62" s="81">
        <v>350000</v>
      </c>
      <c r="L62" s="81">
        <v>350000</v>
      </c>
      <c r="M62" s="81">
        <v>350000</v>
      </c>
      <c r="N62" s="81">
        <v>350000</v>
      </c>
      <c r="O62" s="76"/>
      <c r="P62" s="69">
        <f>SUM(C62:N62)+'01. Primer Año - Flujo de Caja'!P62</f>
        <v>8400000</v>
      </c>
    </row>
    <row r="63" spans="2:16" x14ac:dyDescent="0.2">
      <c r="B63" s="71" t="s">
        <v>31</v>
      </c>
      <c r="C63" s="81">
        <v>40000</v>
      </c>
      <c r="D63" s="81">
        <v>40000</v>
      </c>
      <c r="E63" s="81">
        <v>40000</v>
      </c>
      <c r="F63" s="81">
        <v>40000</v>
      </c>
      <c r="G63" s="81">
        <v>40000</v>
      </c>
      <c r="H63" s="81">
        <v>40000</v>
      </c>
      <c r="I63" s="81">
        <v>40000</v>
      </c>
      <c r="J63" s="81">
        <v>40000</v>
      </c>
      <c r="K63" s="81">
        <v>40000</v>
      </c>
      <c r="L63" s="81">
        <v>40000</v>
      </c>
      <c r="M63" s="81">
        <v>40000</v>
      </c>
      <c r="N63" s="81">
        <v>40000</v>
      </c>
      <c r="O63" s="76"/>
      <c r="P63" s="65">
        <f>SUM(C63:N63)+'01. Primer Año - Flujo de Caja'!P63</f>
        <v>960000</v>
      </c>
    </row>
    <row r="64" spans="2:16" x14ac:dyDescent="0.2">
      <c r="B64" s="71" t="s">
        <v>43</v>
      </c>
      <c r="C64" s="81">
        <v>300000</v>
      </c>
      <c r="D64" s="81">
        <v>300000</v>
      </c>
      <c r="E64" s="81">
        <v>300000</v>
      </c>
      <c r="F64" s="81">
        <v>300000</v>
      </c>
      <c r="G64" s="81">
        <v>300000</v>
      </c>
      <c r="H64" s="81">
        <v>300000</v>
      </c>
      <c r="I64" s="81">
        <v>300000</v>
      </c>
      <c r="J64" s="81">
        <v>300000</v>
      </c>
      <c r="K64" s="81">
        <v>300000</v>
      </c>
      <c r="L64" s="81">
        <v>300000</v>
      </c>
      <c r="M64" s="81">
        <v>300000</v>
      </c>
      <c r="N64" s="81">
        <v>300000</v>
      </c>
      <c r="O64" s="76"/>
      <c r="P64" s="65">
        <f>SUM(C64:N64)+'01. Primer Año - Flujo de Caja'!P64</f>
        <v>7200000</v>
      </c>
    </row>
    <row r="65" spans="2:16" ht="6" customHeight="1" thickBot="1" x14ac:dyDescent="0.25">
      <c r="B65" s="7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1"/>
      <c r="P65" s="63"/>
    </row>
    <row r="66" spans="2:16" ht="17" thickTop="1" thickBot="1" x14ac:dyDescent="0.25">
      <c r="B66" s="67" t="s">
        <v>74</v>
      </c>
      <c r="C66" s="60">
        <f>SUM(C67:C74)</f>
        <v>2100000</v>
      </c>
      <c r="D66" s="60">
        <f t="shared" ref="D66:N66" si="9">SUM(D67:D74)</f>
        <v>2100000</v>
      </c>
      <c r="E66" s="60">
        <f t="shared" si="9"/>
        <v>2100000</v>
      </c>
      <c r="F66" s="60">
        <f t="shared" si="9"/>
        <v>2100000</v>
      </c>
      <c r="G66" s="60">
        <f t="shared" si="9"/>
        <v>2100000</v>
      </c>
      <c r="H66" s="60">
        <f t="shared" si="9"/>
        <v>2100000</v>
      </c>
      <c r="I66" s="60">
        <f t="shared" si="9"/>
        <v>2100000</v>
      </c>
      <c r="J66" s="60">
        <f t="shared" si="9"/>
        <v>2100000</v>
      </c>
      <c r="K66" s="60">
        <f t="shared" si="9"/>
        <v>2100000</v>
      </c>
      <c r="L66" s="60">
        <f t="shared" si="9"/>
        <v>2100000</v>
      </c>
      <c r="M66" s="60">
        <f t="shared" si="9"/>
        <v>2100000</v>
      </c>
      <c r="N66" s="60">
        <f t="shared" si="9"/>
        <v>2100000</v>
      </c>
      <c r="O66" s="61"/>
      <c r="P66" s="60">
        <f>SUM(C66:N66)+'01. Primer Año - Flujo de Caja'!P66</f>
        <v>50400000</v>
      </c>
    </row>
    <row r="67" spans="2:16" ht="16" thickTop="1" x14ac:dyDescent="0.2">
      <c r="B67" s="70" t="s">
        <v>60</v>
      </c>
      <c r="C67" s="80">
        <v>1000000</v>
      </c>
      <c r="D67" s="80">
        <v>1000000</v>
      </c>
      <c r="E67" s="80">
        <v>1000000</v>
      </c>
      <c r="F67" s="80">
        <v>1000000</v>
      </c>
      <c r="G67" s="80">
        <v>1000000</v>
      </c>
      <c r="H67" s="80">
        <v>1000000</v>
      </c>
      <c r="I67" s="80">
        <v>1000000</v>
      </c>
      <c r="J67" s="80">
        <v>1000000</v>
      </c>
      <c r="K67" s="80">
        <v>1000000</v>
      </c>
      <c r="L67" s="80">
        <v>1000000</v>
      </c>
      <c r="M67" s="80">
        <v>1000000</v>
      </c>
      <c r="N67" s="80">
        <v>1000000</v>
      </c>
      <c r="O67" s="75"/>
      <c r="P67" s="69">
        <f>SUM(C67:N67)+'01. Primer Año - Flujo de Caja'!P67</f>
        <v>24000000</v>
      </c>
    </row>
    <row r="68" spans="2:16" x14ac:dyDescent="0.2">
      <c r="B68" s="71" t="s">
        <v>64</v>
      </c>
      <c r="C68" s="81">
        <v>350000</v>
      </c>
      <c r="D68" s="81">
        <v>350000</v>
      </c>
      <c r="E68" s="81">
        <v>350000</v>
      </c>
      <c r="F68" s="81">
        <v>350000</v>
      </c>
      <c r="G68" s="81">
        <v>350000</v>
      </c>
      <c r="H68" s="81">
        <v>350000</v>
      </c>
      <c r="I68" s="81">
        <v>350000</v>
      </c>
      <c r="J68" s="81">
        <v>350000</v>
      </c>
      <c r="K68" s="81">
        <v>350000</v>
      </c>
      <c r="L68" s="81">
        <v>350000</v>
      </c>
      <c r="M68" s="81">
        <v>350000</v>
      </c>
      <c r="N68" s="81">
        <v>350000</v>
      </c>
      <c r="O68" s="76"/>
      <c r="P68" s="65">
        <f>SUM(C68:N68)+'01. Primer Año - Flujo de Caja'!P68</f>
        <v>8400000</v>
      </c>
    </row>
    <row r="69" spans="2:16" x14ac:dyDescent="0.2">
      <c r="B69" s="71" t="s">
        <v>65</v>
      </c>
      <c r="C69" s="81">
        <v>350000</v>
      </c>
      <c r="D69" s="81">
        <v>350000</v>
      </c>
      <c r="E69" s="81">
        <v>350000</v>
      </c>
      <c r="F69" s="81">
        <v>350000</v>
      </c>
      <c r="G69" s="81">
        <v>350000</v>
      </c>
      <c r="H69" s="81">
        <v>350000</v>
      </c>
      <c r="I69" s="81">
        <v>350000</v>
      </c>
      <c r="J69" s="81">
        <v>350000</v>
      </c>
      <c r="K69" s="81">
        <v>350000</v>
      </c>
      <c r="L69" s="81">
        <v>350000</v>
      </c>
      <c r="M69" s="81">
        <v>350000</v>
      </c>
      <c r="N69" s="81">
        <v>350000</v>
      </c>
      <c r="O69" s="76"/>
      <c r="P69" s="69">
        <f>SUM(C69:N69)+'01. Primer Año - Flujo de Caja'!P69</f>
        <v>8400000</v>
      </c>
    </row>
    <row r="70" spans="2:16" ht="16" x14ac:dyDescent="0.2">
      <c r="B70" s="72" t="s">
        <v>53</v>
      </c>
      <c r="C70" s="81">
        <v>100000</v>
      </c>
      <c r="D70" s="81">
        <v>100000</v>
      </c>
      <c r="E70" s="81">
        <v>100000</v>
      </c>
      <c r="F70" s="81">
        <v>100000</v>
      </c>
      <c r="G70" s="81">
        <v>100000</v>
      </c>
      <c r="H70" s="81">
        <v>100000</v>
      </c>
      <c r="I70" s="81">
        <v>100000</v>
      </c>
      <c r="J70" s="81">
        <v>100000</v>
      </c>
      <c r="K70" s="81">
        <v>100000</v>
      </c>
      <c r="L70" s="81">
        <v>100000</v>
      </c>
      <c r="M70" s="81">
        <v>100000</v>
      </c>
      <c r="N70" s="81">
        <v>100000</v>
      </c>
      <c r="O70" s="76"/>
      <c r="P70" s="65">
        <f>SUM(C70:N70)+'01. Primer Año - Flujo de Caja'!P70</f>
        <v>2400000</v>
      </c>
    </row>
    <row r="71" spans="2:16" x14ac:dyDescent="0.2">
      <c r="B71" s="71" t="s">
        <v>34</v>
      </c>
      <c r="C71" s="81">
        <v>100000</v>
      </c>
      <c r="D71" s="81">
        <v>100000</v>
      </c>
      <c r="E71" s="81">
        <v>100000</v>
      </c>
      <c r="F71" s="81">
        <v>100000</v>
      </c>
      <c r="G71" s="81">
        <v>100000</v>
      </c>
      <c r="H71" s="81">
        <v>100000</v>
      </c>
      <c r="I71" s="81">
        <v>100000</v>
      </c>
      <c r="J71" s="81">
        <v>100000</v>
      </c>
      <c r="K71" s="81">
        <v>100000</v>
      </c>
      <c r="L71" s="81">
        <v>100000</v>
      </c>
      <c r="M71" s="81">
        <v>100000</v>
      </c>
      <c r="N71" s="81">
        <v>100000</v>
      </c>
      <c r="O71" s="76"/>
      <c r="P71" s="69">
        <f>SUM(C71:N71)+'01. Primer Año - Flujo de Caja'!P71</f>
        <v>2400000</v>
      </c>
    </row>
    <row r="72" spans="2:16" x14ac:dyDescent="0.2">
      <c r="B72" s="71" t="s">
        <v>32</v>
      </c>
      <c r="C72" s="81">
        <v>100000</v>
      </c>
      <c r="D72" s="81">
        <v>100000</v>
      </c>
      <c r="E72" s="81">
        <v>100000</v>
      </c>
      <c r="F72" s="81">
        <v>100000</v>
      </c>
      <c r="G72" s="81">
        <v>100000</v>
      </c>
      <c r="H72" s="81">
        <v>100000</v>
      </c>
      <c r="I72" s="81">
        <v>100000</v>
      </c>
      <c r="J72" s="81">
        <v>100000</v>
      </c>
      <c r="K72" s="81">
        <v>100000</v>
      </c>
      <c r="L72" s="81">
        <v>100000</v>
      </c>
      <c r="M72" s="81">
        <v>100000</v>
      </c>
      <c r="N72" s="81">
        <v>100000</v>
      </c>
      <c r="O72" s="76"/>
      <c r="P72" s="65">
        <f>SUM(C72:N72)+'01. Primer Año - Flujo de Caja'!P72</f>
        <v>2400000</v>
      </c>
    </row>
    <row r="73" spans="2:16" x14ac:dyDescent="0.2">
      <c r="B73" s="71" t="s">
        <v>33</v>
      </c>
      <c r="C73" s="81">
        <v>100000</v>
      </c>
      <c r="D73" s="81">
        <v>100000</v>
      </c>
      <c r="E73" s="81">
        <v>100000</v>
      </c>
      <c r="F73" s="81">
        <v>100000</v>
      </c>
      <c r="G73" s="81">
        <v>100000</v>
      </c>
      <c r="H73" s="81">
        <v>100000</v>
      </c>
      <c r="I73" s="81">
        <v>100000</v>
      </c>
      <c r="J73" s="81">
        <v>100000</v>
      </c>
      <c r="K73" s="81">
        <v>100000</v>
      </c>
      <c r="L73" s="81">
        <v>100000</v>
      </c>
      <c r="M73" s="81">
        <v>100000</v>
      </c>
      <c r="N73" s="81">
        <v>100000</v>
      </c>
      <c r="O73" s="76"/>
      <c r="P73" s="69">
        <f>SUM(C73:N73)+'01. Primer Año - Flujo de Caja'!P73</f>
        <v>2400000</v>
      </c>
    </row>
    <row r="74" spans="2:16" x14ac:dyDescent="0.2">
      <c r="B74" s="71" t="s">
        <v>54</v>
      </c>
      <c r="C74" s="81">
        <v>0</v>
      </c>
      <c r="D74" s="81">
        <v>0</v>
      </c>
      <c r="E74" s="81">
        <v>0</v>
      </c>
      <c r="F74" s="81">
        <v>0</v>
      </c>
      <c r="G74" s="81">
        <v>0</v>
      </c>
      <c r="H74" s="81">
        <v>0</v>
      </c>
      <c r="I74" s="81">
        <v>0</v>
      </c>
      <c r="J74" s="81">
        <v>0</v>
      </c>
      <c r="K74" s="81">
        <v>0</v>
      </c>
      <c r="L74" s="81">
        <v>0</v>
      </c>
      <c r="M74" s="81">
        <v>0</v>
      </c>
      <c r="N74" s="81">
        <v>0</v>
      </c>
      <c r="O74" s="76"/>
      <c r="P74" s="65">
        <f>SUM(C74:N74)+'01. Primer Año - Flujo de Caja'!P74</f>
        <v>0</v>
      </c>
    </row>
    <row r="75" spans="2:16" ht="6" customHeight="1" thickBot="1" x14ac:dyDescent="0.25">
      <c r="B75" s="7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1"/>
      <c r="P75" s="63"/>
    </row>
    <row r="76" spans="2:16" ht="17" thickTop="1" thickBot="1" x14ac:dyDescent="0.25">
      <c r="B76" s="67" t="s">
        <v>114</v>
      </c>
      <c r="C76" s="60">
        <f>(C77)</f>
        <v>150000</v>
      </c>
      <c r="D76" s="60">
        <f t="shared" ref="D76:N76" si="10">(D77)</f>
        <v>150000</v>
      </c>
      <c r="E76" s="60">
        <f t="shared" si="10"/>
        <v>150000</v>
      </c>
      <c r="F76" s="60">
        <f t="shared" si="10"/>
        <v>150000</v>
      </c>
      <c r="G76" s="60">
        <f t="shared" si="10"/>
        <v>150000</v>
      </c>
      <c r="H76" s="60">
        <f t="shared" si="10"/>
        <v>150000</v>
      </c>
      <c r="I76" s="60">
        <f t="shared" si="10"/>
        <v>150000</v>
      </c>
      <c r="J76" s="60">
        <f t="shared" si="10"/>
        <v>150000</v>
      </c>
      <c r="K76" s="60">
        <f t="shared" si="10"/>
        <v>150000</v>
      </c>
      <c r="L76" s="60">
        <f t="shared" si="10"/>
        <v>150000</v>
      </c>
      <c r="M76" s="60">
        <f t="shared" si="10"/>
        <v>150000</v>
      </c>
      <c r="N76" s="60">
        <f t="shared" si="10"/>
        <v>150000</v>
      </c>
      <c r="O76" s="61"/>
      <c r="P76" s="60">
        <f>SUM(C76:N76)+'01. Primer Año - Flujo de Caja'!P76</f>
        <v>3600000</v>
      </c>
    </row>
    <row r="77" spans="2:16" ht="33" thickTop="1" x14ac:dyDescent="0.2">
      <c r="B77" s="77" t="s">
        <v>75</v>
      </c>
      <c r="C77" s="82">
        <v>150000</v>
      </c>
      <c r="D77" s="82">
        <v>150000</v>
      </c>
      <c r="E77" s="82">
        <v>150000</v>
      </c>
      <c r="F77" s="82">
        <v>150000</v>
      </c>
      <c r="G77" s="82">
        <v>150000</v>
      </c>
      <c r="H77" s="82">
        <v>150000</v>
      </c>
      <c r="I77" s="82">
        <v>150000</v>
      </c>
      <c r="J77" s="82">
        <v>150000</v>
      </c>
      <c r="K77" s="82">
        <v>150000</v>
      </c>
      <c r="L77" s="82">
        <v>150000</v>
      </c>
      <c r="M77" s="82">
        <v>150000</v>
      </c>
      <c r="N77" s="82">
        <v>150000</v>
      </c>
      <c r="O77" s="69"/>
      <c r="P77" s="69">
        <f>SUM(C77:N77)+'01. Primer Año - Flujo de Caja'!P77</f>
        <v>3600000</v>
      </c>
    </row>
    <row r="78" spans="2:16" ht="6" customHeight="1" thickBot="1" x14ac:dyDescent="0.25">
      <c r="B78" s="7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</row>
    <row r="79" spans="2:16" ht="17" thickTop="1" thickBot="1" x14ac:dyDescent="0.25">
      <c r="B79" s="67" t="s">
        <v>35</v>
      </c>
      <c r="C79" s="60">
        <f>SUM(C80:C84)</f>
        <v>60000</v>
      </c>
      <c r="D79" s="60">
        <f t="shared" ref="D79:N79" si="11">SUM(D80:D84)</f>
        <v>60000</v>
      </c>
      <c r="E79" s="60">
        <f t="shared" si="11"/>
        <v>60000</v>
      </c>
      <c r="F79" s="60">
        <f t="shared" si="11"/>
        <v>60000</v>
      </c>
      <c r="G79" s="60">
        <f t="shared" si="11"/>
        <v>60000</v>
      </c>
      <c r="H79" s="60">
        <f t="shared" si="11"/>
        <v>60000</v>
      </c>
      <c r="I79" s="60">
        <f t="shared" si="11"/>
        <v>60000</v>
      </c>
      <c r="J79" s="60">
        <f t="shared" si="11"/>
        <v>60000</v>
      </c>
      <c r="K79" s="60">
        <f t="shared" si="11"/>
        <v>60000</v>
      </c>
      <c r="L79" s="60">
        <f t="shared" si="11"/>
        <v>60000</v>
      </c>
      <c r="M79" s="60">
        <f t="shared" si="11"/>
        <v>60000</v>
      </c>
      <c r="N79" s="60">
        <f t="shared" si="11"/>
        <v>60000</v>
      </c>
      <c r="O79" s="61"/>
      <c r="P79" s="60">
        <f>SUM(C79:N79)+'01. Primer Año - Flujo de Caja'!P79</f>
        <v>1440000</v>
      </c>
    </row>
    <row r="80" spans="2:16" ht="17" thickTop="1" x14ac:dyDescent="0.2">
      <c r="B80" s="78" t="s">
        <v>40</v>
      </c>
      <c r="C80" s="80">
        <v>0</v>
      </c>
      <c r="D80" s="80">
        <v>0</v>
      </c>
      <c r="E80" s="80">
        <v>0</v>
      </c>
      <c r="F80" s="80">
        <v>0</v>
      </c>
      <c r="G80" s="80">
        <v>0</v>
      </c>
      <c r="H80" s="80">
        <v>0</v>
      </c>
      <c r="I80" s="80">
        <v>0</v>
      </c>
      <c r="J80" s="80">
        <v>0</v>
      </c>
      <c r="K80" s="80">
        <v>0</v>
      </c>
      <c r="L80" s="80">
        <v>0</v>
      </c>
      <c r="M80" s="80">
        <v>0</v>
      </c>
      <c r="N80" s="80">
        <v>0</v>
      </c>
      <c r="O80" s="69"/>
      <c r="P80" s="69">
        <f>SUM(C80:N80)+'01. Primer Año - Flujo de Caja'!P80</f>
        <v>0</v>
      </c>
    </row>
    <row r="81" spans="2:16" ht="48" x14ac:dyDescent="0.2">
      <c r="B81" s="78" t="s">
        <v>39</v>
      </c>
      <c r="C81" s="80">
        <v>0</v>
      </c>
      <c r="D81" s="80">
        <v>0</v>
      </c>
      <c r="E81" s="80">
        <v>0</v>
      </c>
      <c r="F81" s="80">
        <v>0</v>
      </c>
      <c r="G81" s="80">
        <v>0</v>
      </c>
      <c r="H81" s="80">
        <v>0</v>
      </c>
      <c r="I81" s="80">
        <v>0</v>
      </c>
      <c r="J81" s="80">
        <v>0</v>
      </c>
      <c r="K81" s="80">
        <v>0</v>
      </c>
      <c r="L81" s="80">
        <v>0</v>
      </c>
      <c r="M81" s="80">
        <v>0</v>
      </c>
      <c r="N81" s="80">
        <v>0</v>
      </c>
      <c r="O81" s="69"/>
      <c r="P81" s="65">
        <f>SUM(C81:N81)+'01. Primer Año - Flujo de Caja'!P81</f>
        <v>0</v>
      </c>
    </row>
    <row r="82" spans="2:16" ht="16" x14ac:dyDescent="0.2">
      <c r="B82" s="72" t="s">
        <v>55</v>
      </c>
      <c r="C82" s="81">
        <v>30000</v>
      </c>
      <c r="D82" s="81">
        <v>30000</v>
      </c>
      <c r="E82" s="81">
        <v>30000</v>
      </c>
      <c r="F82" s="81">
        <v>30000</v>
      </c>
      <c r="G82" s="81">
        <v>30000</v>
      </c>
      <c r="H82" s="81">
        <v>30000</v>
      </c>
      <c r="I82" s="81">
        <v>30000</v>
      </c>
      <c r="J82" s="81">
        <v>30000</v>
      </c>
      <c r="K82" s="81">
        <v>30000</v>
      </c>
      <c r="L82" s="81">
        <v>30000</v>
      </c>
      <c r="M82" s="81">
        <v>30000</v>
      </c>
      <c r="N82" s="81">
        <v>30000</v>
      </c>
      <c r="O82" s="65"/>
      <c r="P82" s="69">
        <f>SUM(C82:N82)+'01. Primer Año - Flujo de Caja'!P82</f>
        <v>720000</v>
      </c>
    </row>
    <row r="83" spans="2:16" ht="16" x14ac:dyDescent="0.2">
      <c r="B83" s="72" t="s">
        <v>62</v>
      </c>
      <c r="C83" s="81">
        <v>0</v>
      </c>
      <c r="D83" s="81">
        <v>0</v>
      </c>
      <c r="E83" s="81">
        <v>0</v>
      </c>
      <c r="F83" s="81">
        <v>0</v>
      </c>
      <c r="G83" s="81">
        <v>0</v>
      </c>
      <c r="H83" s="81">
        <v>0</v>
      </c>
      <c r="I83" s="81">
        <v>0</v>
      </c>
      <c r="J83" s="81">
        <v>0</v>
      </c>
      <c r="K83" s="81">
        <v>0</v>
      </c>
      <c r="L83" s="81">
        <v>0</v>
      </c>
      <c r="M83" s="81">
        <v>0</v>
      </c>
      <c r="N83" s="81">
        <v>0</v>
      </c>
      <c r="O83" s="65"/>
      <c r="P83" s="65">
        <f>SUM(C83:N83)+'01. Primer Año - Flujo de Caja'!P83</f>
        <v>0</v>
      </c>
    </row>
    <row r="84" spans="2:16" ht="16" x14ac:dyDescent="0.2">
      <c r="B84" s="72" t="s">
        <v>56</v>
      </c>
      <c r="C84" s="81">
        <v>30000</v>
      </c>
      <c r="D84" s="81">
        <v>30000</v>
      </c>
      <c r="E84" s="81">
        <v>30000</v>
      </c>
      <c r="F84" s="81">
        <v>30000</v>
      </c>
      <c r="G84" s="81">
        <v>30000</v>
      </c>
      <c r="H84" s="81">
        <v>30000</v>
      </c>
      <c r="I84" s="81">
        <v>30000</v>
      </c>
      <c r="J84" s="81">
        <v>30000</v>
      </c>
      <c r="K84" s="81">
        <v>30000</v>
      </c>
      <c r="L84" s="81">
        <v>30000</v>
      </c>
      <c r="M84" s="81">
        <v>30000</v>
      </c>
      <c r="N84" s="81">
        <v>30000</v>
      </c>
      <c r="O84" s="65"/>
      <c r="P84" s="69">
        <f>SUM(C84:N84)+'01. Primer Año - Flujo de Caja'!P84</f>
        <v>720000</v>
      </c>
    </row>
    <row r="85" spans="2:16" ht="6" customHeight="1" thickBot="1" x14ac:dyDescent="0.25">
      <c r="B85" s="74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63"/>
      <c r="P85" s="63"/>
    </row>
    <row r="86" spans="2:16" ht="17" thickTop="1" thickBot="1" x14ac:dyDescent="0.25">
      <c r="B86" s="67" t="s">
        <v>116</v>
      </c>
      <c r="C86" s="60">
        <f>(C87)</f>
        <v>0</v>
      </c>
      <c r="D86" s="60">
        <f t="shared" ref="D86:N86" si="12">(D87)</f>
        <v>0</v>
      </c>
      <c r="E86" s="60">
        <f t="shared" si="12"/>
        <v>0</v>
      </c>
      <c r="F86" s="60">
        <f t="shared" si="12"/>
        <v>0</v>
      </c>
      <c r="G86" s="60">
        <f t="shared" si="12"/>
        <v>0</v>
      </c>
      <c r="H86" s="60">
        <f t="shared" si="12"/>
        <v>0</v>
      </c>
      <c r="I86" s="60">
        <f t="shared" si="12"/>
        <v>0</v>
      </c>
      <c r="J86" s="60">
        <f t="shared" si="12"/>
        <v>0</v>
      </c>
      <c r="K86" s="60">
        <f t="shared" si="12"/>
        <v>0</v>
      </c>
      <c r="L86" s="60">
        <f t="shared" si="12"/>
        <v>0</v>
      </c>
      <c r="M86" s="60">
        <f t="shared" si="12"/>
        <v>0</v>
      </c>
      <c r="N86" s="60">
        <f t="shared" si="12"/>
        <v>0</v>
      </c>
      <c r="O86" s="61"/>
      <c r="P86" s="60">
        <f>SUM(C86:N86)+'01. Primer Año - Flujo de Caja'!P86</f>
        <v>0</v>
      </c>
    </row>
    <row r="87" spans="2:16" ht="17" thickTop="1" x14ac:dyDescent="0.2">
      <c r="B87" s="77" t="s">
        <v>118</v>
      </c>
      <c r="C87" s="82">
        <v>0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82">
        <v>0</v>
      </c>
      <c r="J87" s="82">
        <v>0</v>
      </c>
      <c r="K87" s="82">
        <v>0</v>
      </c>
      <c r="L87" s="82">
        <v>0</v>
      </c>
      <c r="M87" s="82">
        <v>0</v>
      </c>
      <c r="N87" s="82">
        <v>0</v>
      </c>
      <c r="O87" s="69"/>
      <c r="P87" s="69">
        <f>SUM(C87:N87)+'01. Primer Año - Flujo de Caja'!P87</f>
        <v>0</v>
      </c>
    </row>
    <row r="88" spans="2:16" ht="6" customHeight="1" thickBot="1" x14ac:dyDescent="0.25"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</row>
    <row r="89" spans="2:16" ht="20" customHeight="1" thickTop="1" thickBot="1" x14ac:dyDescent="0.25">
      <c r="B89" s="59" t="s">
        <v>42</v>
      </c>
      <c r="C89" s="60">
        <f>('01. Primer Año - Flujo de Caja'!P89+C13-C19)</f>
        <v>0</v>
      </c>
      <c r="D89" s="60">
        <f>(C89+D13-D19)</f>
        <v>0</v>
      </c>
      <c r="E89" s="60">
        <f t="shared" ref="E89:N89" si="13">(D89+E13-E19)</f>
        <v>0</v>
      </c>
      <c r="F89" s="60">
        <f t="shared" si="13"/>
        <v>0</v>
      </c>
      <c r="G89" s="60">
        <f t="shared" si="13"/>
        <v>0</v>
      </c>
      <c r="H89" s="60">
        <f t="shared" si="13"/>
        <v>0</v>
      </c>
      <c r="I89" s="60">
        <f t="shared" si="13"/>
        <v>0</v>
      </c>
      <c r="J89" s="60">
        <f t="shared" si="13"/>
        <v>0</v>
      </c>
      <c r="K89" s="60">
        <f t="shared" si="13"/>
        <v>0</v>
      </c>
      <c r="L89" s="60">
        <f t="shared" si="13"/>
        <v>0</v>
      </c>
      <c r="M89" s="60">
        <f t="shared" si="13"/>
        <v>0</v>
      </c>
      <c r="N89" s="60">
        <f t="shared" si="13"/>
        <v>0</v>
      </c>
      <c r="O89" s="61"/>
      <c r="P89" s="60">
        <f>(P13-P19)</f>
        <v>0</v>
      </c>
    </row>
    <row r="90" spans="2:16" ht="6" customHeight="1" thickTop="1" x14ac:dyDescent="0.2"/>
    <row r="91" spans="2:16" x14ac:dyDescent="0.2">
      <c r="P91" s="79"/>
    </row>
  </sheetData>
  <sheetProtection algorithmName="SHA-512" hashValue="5pdGjAdk+EWTpFjTi/KDFfYwk8F28UaJYc2BVdQ7qLod4ThTHzMrnsyZaKT1EnJlMAn/3eOUcupP7hKmJRlfKw==" saltValue="5NS8Fa7XX2CInVze8h/WVQ==" spinCount="100000" sheet="1" objects="1" scenarios="1"/>
  <mergeCells count="9">
    <mergeCell ref="D8:F8"/>
    <mergeCell ref="H8:I8"/>
    <mergeCell ref="L8:M8"/>
    <mergeCell ref="C3:G3"/>
    <mergeCell ref="C4:G4"/>
    <mergeCell ref="D6:F6"/>
    <mergeCell ref="H6:I6"/>
    <mergeCell ref="J6:K6"/>
    <mergeCell ref="L6:P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300" scale="69" fitToHeight="0" orientation="landscape" r:id="rId1"/>
  <rowBreaks count="1" manualBreakCount="1">
    <brk id="4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B1:Q96"/>
  <sheetViews>
    <sheetView showGridLines="0" topLeftCell="F70" zoomScaleNormal="100" workbookViewId="0">
      <selection activeCell="M94" sqref="M94"/>
    </sheetView>
  </sheetViews>
  <sheetFormatPr baseColWidth="10" defaultColWidth="11.5" defaultRowHeight="15" x14ac:dyDescent="0.2"/>
  <cols>
    <col min="1" max="1" width="1.1640625" style="35" customWidth="1"/>
    <col min="2" max="2" width="37" style="35" bestFit="1" customWidth="1"/>
    <col min="3" max="14" width="14.5" style="35" customWidth="1"/>
    <col min="15" max="15" width="1.1640625" style="35" customWidth="1"/>
    <col min="16" max="16" width="14.5" style="35" customWidth="1"/>
    <col min="17" max="18" width="1.1640625" style="35" customWidth="1"/>
    <col min="19" max="16384" width="11.5" style="35"/>
  </cols>
  <sheetData>
    <row r="1" spans="2:17" ht="6" customHeight="1" thickBot="1" x14ac:dyDescent="0.25"/>
    <row r="2" spans="2:17" ht="7.25" customHeight="1" x14ac:dyDescent="0.2"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8"/>
    </row>
    <row r="3" spans="2:17" ht="23.5" customHeight="1" x14ac:dyDescent="0.2">
      <c r="B3" s="39"/>
      <c r="C3" s="105" t="s">
        <v>6</v>
      </c>
      <c r="D3" s="105"/>
      <c r="E3" s="105"/>
      <c r="F3" s="105"/>
      <c r="G3" s="105"/>
      <c r="H3" s="40"/>
      <c r="I3" s="40"/>
      <c r="J3" s="40"/>
      <c r="K3" s="40"/>
      <c r="L3" s="40"/>
      <c r="M3" s="40"/>
      <c r="N3" s="40"/>
      <c r="O3" s="40"/>
      <c r="P3" s="40"/>
      <c r="Q3" s="41"/>
    </row>
    <row r="4" spans="2:17" ht="23.5" customHeight="1" x14ac:dyDescent="0.2">
      <c r="B4" s="39"/>
      <c r="C4" s="104" t="s">
        <v>131</v>
      </c>
      <c r="D4" s="104"/>
      <c r="E4" s="104"/>
      <c r="F4" s="104"/>
      <c r="G4" s="104"/>
      <c r="H4" s="40"/>
      <c r="I4" s="40"/>
      <c r="J4" s="40"/>
      <c r="K4" s="40"/>
      <c r="L4" s="40"/>
      <c r="M4" s="40"/>
      <c r="N4" s="40"/>
      <c r="O4" s="40"/>
      <c r="P4" s="40"/>
      <c r="Q4" s="41"/>
    </row>
    <row r="5" spans="2:17" ht="7.25" customHeight="1" x14ac:dyDescent="0.2">
      <c r="B5" s="39"/>
      <c r="C5" s="40"/>
      <c r="D5" s="40"/>
      <c r="E5" s="40"/>
      <c r="F5" s="40"/>
      <c r="G5" s="40"/>
      <c r="H5" s="40"/>
      <c r="I5" s="40"/>
      <c r="J5" s="42"/>
      <c r="K5" s="42"/>
      <c r="L5" s="43"/>
      <c r="M5" s="43"/>
      <c r="N5" s="43"/>
      <c r="O5" s="43"/>
      <c r="P5" s="43"/>
      <c r="Q5" s="41"/>
    </row>
    <row r="6" spans="2:17" ht="17" customHeight="1" x14ac:dyDescent="0.2">
      <c r="B6" s="39"/>
      <c r="C6" s="44" t="s">
        <v>7</v>
      </c>
      <c r="D6" s="110">
        <f>('01. Primer Año - Flujo de Caja'!D6)</f>
        <v>0</v>
      </c>
      <c r="E6" s="111"/>
      <c r="F6" s="112"/>
      <c r="G6" s="44" t="s">
        <v>1</v>
      </c>
      <c r="H6" s="110" t="str">
        <f>('01. Primer Año - Flujo de Caja'!H6)</f>
        <v>ARICA</v>
      </c>
      <c r="I6" s="112"/>
      <c r="J6" s="106" t="s">
        <v>4</v>
      </c>
      <c r="K6" s="106"/>
      <c r="L6" s="113" t="str">
        <f>('01. Primer Año - Flujo de Caja'!L6)</f>
        <v>FUNDACION GENTE GRANDE</v>
      </c>
      <c r="M6" s="114"/>
      <c r="N6" s="114"/>
      <c r="O6" s="114"/>
      <c r="P6" s="115"/>
      <c r="Q6" s="41"/>
    </row>
    <row r="7" spans="2:17" ht="3" customHeight="1" x14ac:dyDescent="0.2">
      <c r="B7" s="39"/>
      <c r="C7" s="44"/>
      <c r="D7" s="45"/>
      <c r="E7" s="45"/>
      <c r="F7" s="45"/>
      <c r="G7" s="44"/>
      <c r="H7" s="45"/>
      <c r="I7" s="45"/>
      <c r="J7" s="44"/>
      <c r="K7" s="44"/>
      <c r="L7" s="46"/>
      <c r="M7" s="46"/>
      <c r="N7" s="46"/>
      <c r="O7" s="46"/>
      <c r="P7" s="46"/>
      <c r="Q7" s="41"/>
    </row>
    <row r="8" spans="2:17" ht="17" customHeight="1" x14ac:dyDescent="0.2">
      <c r="B8" s="39"/>
      <c r="C8" s="44" t="s">
        <v>3</v>
      </c>
      <c r="D8" s="110">
        <f>('01. Primer Año - Flujo de Caja'!D8)</f>
        <v>70</v>
      </c>
      <c r="E8" s="111"/>
      <c r="F8" s="112"/>
      <c r="G8" s="44" t="s">
        <v>2</v>
      </c>
      <c r="H8" s="110" t="str">
        <f>('01. Primer Año - Flujo de Caja'!H8)</f>
        <v>ARICA Y PARINACOTA</v>
      </c>
      <c r="I8" s="112"/>
      <c r="J8" s="42"/>
      <c r="K8" s="44" t="s">
        <v>5</v>
      </c>
      <c r="L8" s="110" t="str">
        <f>('01. Primer Año - Flujo de Caja'!L8)</f>
        <v>65.085.707-0</v>
      </c>
      <c r="M8" s="112"/>
      <c r="N8" s="42"/>
      <c r="O8" s="42"/>
      <c r="P8" s="42"/>
      <c r="Q8" s="41"/>
    </row>
    <row r="9" spans="2:17" ht="7.25" customHeight="1" thickBot="1" x14ac:dyDescent="0.25">
      <c r="B9" s="47"/>
      <c r="C9" s="48"/>
      <c r="D9" s="49"/>
      <c r="E9" s="49"/>
      <c r="F9" s="49"/>
      <c r="G9" s="50"/>
      <c r="H9" s="49"/>
      <c r="I9" s="49"/>
      <c r="J9" s="49"/>
      <c r="K9" s="50"/>
      <c r="L9" s="50"/>
      <c r="M9" s="49"/>
      <c r="N9" s="49"/>
      <c r="O9" s="49"/>
      <c r="P9" s="49"/>
      <c r="Q9" s="51"/>
    </row>
    <row r="10" spans="2:17" ht="3.5" customHeight="1" thickBot="1" x14ac:dyDescent="0.25"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spans="2:17" ht="39" customHeight="1" thickBot="1" x14ac:dyDescent="0.25">
      <c r="B11" s="53" t="s">
        <v>132</v>
      </c>
      <c r="C11" s="54" t="s">
        <v>119</v>
      </c>
      <c r="D11" s="54" t="s">
        <v>120</v>
      </c>
      <c r="E11" s="54" t="s">
        <v>121</v>
      </c>
      <c r="F11" s="54" t="s">
        <v>122</v>
      </c>
      <c r="G11" s="54" t="s">
        <v>123</v>
      </c>
      <c r="H11" s="54" t="s">
        <v>124</v>
      </c>
      <c r="I11" s="54" t="s">
        <v>125</v>
      </c>
      <c r="J11" s="54" t="s">
        <v>126</v>
      </c>
      <c r="K11" s="54" t="s">
        <v>127</v>
      </c>
      <c r="L11" s="54" t="s">
        <v>128</v>
      </c>
      <c r="M11" s="54" t="s">
        <v>129</v>
      </c>
      <c r="N11" s="54" t="s">
        <v>130</v>
      </c>
      <c r="O11" s="55"/>
      <c r="P11" s="92" t="s">
        <v>133</v>
      </c>
    </row>
    <row r="12" spans="2:17" ht="6" customHeight="1" thickBot="1" x14ac:dyDescent="0.25"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P12" s="58"/>
    </row>
    <row r="13" spans="2:17" ht="20" customHeight="1" thickTop="1" thickBot="1" x14ac:dyDescent="0.25">
      <c r="B13" s="59" t="s">
        <v>8</v>
      </c>
      <c r="C13" s="60">
        <f>SUM(C15:C17)</f>
        <v>64401556</v>
      </c>
      <c r="D13" s="60">
        <f t="shared" ref="D13:N13" si="0">SUM(D15:D17)</f>
        <v>64401556</v>
      </c>
      <c r="E13" s="60">
        <f t="shared" si="0"/>
        <v>64401556</v>
      </c>
      <c r="F13" s="60">
        <f t="shared" si="0"/>
        <v>64401556</v>
      </c>
      <c r="G13" s="60">
        <f t="shared" si="0"/>
        <v>64401556</v>
      </c>
      <c r="H13" s="60">
        <f t="shared" si="0"/>
        <v>64401556</v>
      </c>
      <c r="I13" s="60">
        <f t="shared" si="0"/>
        <v>64401556</v>
      </c>
      <c r="J13" s="60">
        <f t="shared" si="0"/>
        <v>64401556</v>
      </c>
      <c r="K13" s="60">
        <f t="shared" si="0"/>
        <v>64401556</v>
      </c>
      <c r="L13" s="60">
        <f t="shared" si="0"/>
        <v>64401556</v>
      </c>
      <c r="M13" s="60">
        <f t="shared" si="0"/>
        <v>64401556</v>
      </c>
      <c r="N13" s="60">
        <f t="shared" si="0"/>
        <v>64401556</v>
      </c>
      <c r="O13" s="61"/>
      <c r="P13" s="60">
        <f>SUM(C13:N13)+'02. Segundo Año - Flujo de Caja'!P13</f>
        <v>2318456016</v>
      </c>
    </row>
    <row r="14" spans="2:17" ht="6" customHeight="1" thickTop="1" x14ac:dyDescent="0.2"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2:17" x14ac:dyDescent="0.2">
      <c r="B15" s="64" t="s">
        <v>58</v>
      </c>
      <c r="C15" s="81">
        <f>150000*70</f>
        <v>10500000</v>
      </c>
      <c r="D15" s="81">
        <f t="shared" ref="D15:N15" si="1">150000*70</f>
        <v>10500000</v>
      </c>
      <c r="E15" s="81">
        <f t="shared" si="1"/>
        <v>10500000</v>
      </c>
      <c r="F15" s="81">
        <f t="shared" si="1"/>
        <v>10500000</v>
      </c>
      <c r="G15" s="81">
        <f t="shared" si="1"/>
        <v>10500000</v>
      </c>
      <c r="H15" s="81">
        <f t="shared" si="1"/>
        <v>10500000</v>
      </c>
      <c r="I15" s="81">
        <f t="shared" si="1"/>
        <v>10500000</v>
      </c>
      <c r="J15" s="81">
        <f t="shared" si="1"/>
        <v>10500000</v>
      </c>
      <c r="K15" s="81">
        <f t="shared" si="1"/>
        <v>10500000</v>
      </c>
      <c r="L15" s="81">
        <f t="shared" si="1"/>
        <v>10500000</v>
      </c>
      <c r="M15" s="81">
        <f t="shared" si="1"/>
        <v>10500000</v>
      </c>
      <c r="N15" s="81">
        <f t="shared" si="1"/>
        <v>10500000</v>
      </c>
      <c r="O15" s="65"/>
      <c r="P15" s="65">
        <f>SUM(C15:N15)+'02. Segundo Año - Flujo de Caja'!P15</f>
        <v>378000000</v>
      </c>
    </row>
    <row r="16" spans="2:17" x14ac:dyDescent="0.2">
      <c r="B16" s="64" t="s">
        <v>20</v>
      </c>
      <c r="C16" s="81">
        <f>730997*70</f>
        <v>51169790</v>
      </c>
      <c r="D16" s="81">
        <f t="shared" ref="D16:N16" si="2">730997*70</f>
        <v>51169790</v>
      </c>
      <c r="E16" s="81">
        <f t="shared" si="2"/>
        <v>51169790</v>
      </c>
      <c r="F16" s="81">
        <f t="shared" si="2"/>
        <v>51169790</v>
      </c>
      <c r="G16" s="81">
        <f t="shared" si="2"/>
        <v>51169790</v>
      </c>
      <c r="H16" s="81">
        <f t="shared" si="2"/>
        <v>51169790</v>
      </c>
      <c r="I16" s="81">
        <f t="shared" si="2"/>
        <v>51169790</v>
      </c>
      <c r="J16" s="81">
        <f t="shared" si="2"/>
        <v>51169790</v>
      </c>
      <c r="K16" s="81">
        <f t="shared" si="2"/>
        <v>51169790</v>
      </c>
      <c r="L16" s="81">
        <f t="shared" si="2"/>
        <v>51169790</v>
      </c>
      <c r="M16" s="81">
        <f t="shared" si="2"/>
        <v>51169790</v>
      </c>
      <c r="N16" s="81">
        <f t="shared" si="2"/>
        <v>51169790</v>
      </c>
      <c r="O16" s="65"/>
      <c r="P16" s="65">
        <f>SUM(C16:N16)+'02. Segundo Año - Flujo de Caja'!P16</f>
        <v>1842112440</v>
      </c>
    </row>
    <row r="17" spans="2:16" x14ac:dyDescent="0.2">
      <c r="B17" s="64" t="s">
        <v>59</v>
      </c>
      <c r="C17" s="81">
        <v>2731766</v>
      </c>
      <c r="D17" s="81">
        <v>2731766</v>
      </c>
      <c r="E17" s="81">
        <v>2731766</v>
      </c>
      <c r="F17" s="81">
        <v>2731766</v>
      </c>
      <c r="G17" s="81">
        <v>2731766</v>
      </c>
      <c r="H17" s="81">
        <v>2731766</v>
      </c>
      <c r="I17" s="81">
        <v>2731766</v>
      </c>
      <c r="J17" s="81">
        <v>2731766</v>
      </c>
      <c r="K17" s="81">
        <v>2731766</v>
      </c>
      <c r="L17" s="81">
        <v>2731766</v>
      </c>
      <c r="M17" s="81">
        <v>2731766</v>
      </c>
      <c r="N17" s="81">
        <v>2731766</v>
      </c>
      <c r="O17" s="65"/>
      <c r="P17" s="65">
        <f>SUM(C17:N17)+'02. Segundo Año - Flujo de Caja'!P17</f>
        <v>98343576</v>
      </c>
    </row>
    <row r="18" spans="2:16" ht="6" customHeight="1" thickBot="1" x14ac:dyDescent="0.25"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</row>
    <row r="19" spans="2:16" ht="20" customHeight="1" thickTop="1" thickBot="1" x14ac:dyDescent="0.25">
      <c r="B19" s="59" t="s">
        <v>13</v>
      </c>
      <c r="C19" s="60">
        <f t="shared" ref="C19:N19" si="3">(C21+C29+C35+C47+C56+C66+C76+C79+C86)</f>
        <v>64401556</v>
      </c>
      <c r="D19" s="60">
        <f t="shared" si="3"/>
        <v>64401556</v>
      </c>
      <c r="E19" s="60">
        <f t="shared" si="3"/>
        <v>64401556</v>
      </c>
      <c r="F19" s="60">
        <f t="shared" si="3"/>
        <v>64401556</v>
      </c>
      <c r="G19" s="60">
        <f t="shared" si="3"/>
        <v>64401556</v>
      </c>
      <c r="H19" s="60">
        <f t="shared" si="3"/>
        <v>64401556</v>
      </c>
      <c r="I19" s="60">
        <f t="shared" si="3"/>
        <v>64401556</v>
      </c>
      <c r="J19" s="60">
        <f t="shared" si="3"/>
        <v>64401556</v>
      </c>
      <c r="K19" s="60">
        <f t="shared" si="3"/>
        <v>64401556</v>
      </c>
      <c r="L19" s="60">
        <f t="shared" si="3"/>
        <v>64401556</v>
      </c>
      <c r="M19" s="60">
        <f t="shared" si="3"/>
        <v>64401556</v>
      </c>
      <c r="N19" s="60">
        <f t="shared" si="3"/>
        <v>64401556</v>
      </c>
      <c r="O19" s="61"/>
      <c r="P19" s="60">
        <f>SUM(C19:N19)+'02. Segundo Año - Flujo de Caja'!P19</f>
        <v>2318456016</v>
      </c>
    </row>
    <row r="20" spans="2:16" ht="6" customHeight="1" thickTop="1" thickBot="1" x14ac:dyDescent="0.25">
      <c r="B20" s="66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</row>
    <row r="21" spans="2:16" ht="17" thickTop="1" thickBot="1" x14ac:dyDescent="0.25">
      <c r="B21" s="67" t="s">
        <v>15</v>
      </c>
      <c r="C21" s="60">
        <f>SUM(C22:C27)</f>
        <v>46191556</v>
      </c>
      <c r="D21" s="60">
        <f t="shared" ref="D21:N21" si="4">SUM(D22:D27)</f>
        <v>46191556</v>
      </c>
      <c r="E21" s="60">
        <f t="shared" si="4"/>
        <v>46191556</v>
      </c>
      <c r="F21" s="60">
        <f t="shared" si="4"/>
        <v>46191556</v>
      </c>
      <c r="G21" s="60">
        <f t="shared" si="4"/>
        <v>46191556</v>
      </c>
      <c r="H21" s="60">
        <f t="shared" si="4"/>
        <v>46191556</v>
      </c>
      <c r="I21" s="60">
        <f t="shared" si="4"/>
        <v>46191556</v>
      </c>
      <c r="J21" s="60">
        <f t="shared" si="4"/>
        <v>46191556</v>
      </c>
      <c r="K21" s="60">
        <f t="shared" si="4"/>
        <v>46191556</v>
      </c>
      <c r="L21" s="60">
        <f t="shared" si="4"/>
        <v>46191556</v>
      </c>
      <c r="M21" s="60">
        <f t="shared" si="4"/>
        <v>46191556</v>
      </c>
      <c r="N21" s="60">
        <f t="shared" si="4"/>
        <v>46191556</v>
      </c>
      <c r="O21" s="61"/>
      <c r="P21" s="60">
        <f>SUM(C21:N21)+'02. Segundo Año - Flujo de Caja'!P21</f>
        <v>1662896016</v>
      </c>
    </row>
    <row r="22" spans="2:16" ht="16" thickTop="1" x14ac:dyDescent="0.2">
      <c r="B22" s="68" t="s">
        <v>67</v>
      </c>
      <c r="C22" s="83">
        <v>6393000</v>
      </c>
      <c r="D22" s="83">
        <v>6393000</v>
      </c>
      <c r="E22" s="83">
        <v>6393000</v>
      </c>
      <c r="F22" s="83">
        <v>6393000</v>
      </c>
      <c r="G22" s="83">
        <v>6393000</v>
      </c>
      <c r="H22" s="83">
        <v>6393000</v>
      </c>
      <c r="I22" s="83">
        <v>6393000</v>
      </c>
      <c r="J22" s="83">
        <v>6393000</v>
      </c>
      <c r="K22" s="83">
        <v>6393000</v>
      </c>
      <c r="L22" s="83">
        <v>6393000</v>
      </c>
      <c r="M22" s="83">
        <v>6393000</v>
      </c>
      <c r="N22" s="83">
        <v>6393000</v>
      </c>
      <c r="O22" s="69"/>
      <c r="P22" s="69">
        <f>SUM(C22:N22)+'02. Segundo Año - Flujo de Caja'!P22</f>
        <v>230148000</v>
      </c>
    </row>
    <row r="23" spans="2:16" x14ac:dyDescent="0.2">
      <c r="B23" s="64" t="s">
        <v>70</v>
      </c>
      <c r="C23" s="81">
        <v>8579406</v>
      </c>
      <c r="D23" s="81">
        <v>8579406</v>
      </c>
      <c r="E23" s="81">
        <v>8579406</v>
      </c>
      <c r="F23" s="81">
        <v>8579406</v>
      </c>
      <c r="G23" s="81">
        <v>8579406</v>
      </c>
      <c r="H23" s="81">
        <v>8579406</v>
      </c>
      <c r="I23" s="81">
        <v>8579406</v>
      </c>
      <c r="J23" s="81">
        <v>8579406</v>
      </c>
      <c r="K23" s="81">
        <v>8579406</v>
      </c>
      <c r="L23" s="81">
        <v>8579406</v>
      </c>
      <c r="M23" s="81">
        <v>8579406</v>
      </c>
      <c r="N23" s="81">
        <v>8579406</v>
      </c>
      <c r="O23" s="65"/>
      <c r="P23" s="65">
        <f>SUM(C23:N23)+'02. Segundo Año - Flujo de Caja'!P23</f>
        <v>308858616</v>
      </c>
    </row>
    <row r="24" spans="2:16" x14ac:dyDescent="0.2">
      <c r="B24" s="64" t="s">
        <v>68</v>
      </c>
      <c r="C24" s="81">
        <v>4048900</v>
      </c>
      <c r="D24" s="81">
        <v>4048900</v>
      </c>
      <c r="E24" s="81">
        <v>4048900</v>
      </c>
      <c r="F24" s="81">
        <v>4048900</v>
      </c>
      <c r="G24" s="81">
        <v>4048900</v>
      </c>
      <c r="H24" s="81">
        <v>4048900</v>
      </c>
      <c r="I24" s="81">
        <v>4048900</v>
      </c>
      <c r="J24" s="81">
        <v>4048900</v>
      </c>
      <c r="K24" s="81">
        <v>4048900</v>
      </c>
      <c r="L24" s="81">
        <v>4048900</v>
      </c>
      <c r="M24" s="81">
        <v>4048900</v>
      </c>
      <c r="N24" s="81">
        <v>4048900</v>
      </c>
      <c r="O24" s="65"/>
      <c r="P24" s="65">
        <f>SUM(C24:N24)+'02. Segundo Año - Flujo de Caja'!P24</f>
        <v>145760400</v>
      </c>
    </row>
    <row r="25" spans="2:16" x14ac:dyDescent="0.2">
      <c r="B25" s="64" t="s">
        <v>71</v>
      </c>
      <c r="C25" s="81">
        <v>18113500</v>
      </c>
      <c r="D25" s="81">
        <v>18113500</v>
      </c>
      <c r="E25" s="81">
        <v>18113500</v>
      </c>
      <c r="F25" s="81">
        <v>18113500</v>
      </c>
      <c r="G25" s="81">
        <v>18113500</v>
      </c>
      <c r="H25" s="81">
        <v>18113500</v>
      </c>
      <c r="I25" s="81">
        <v>18113500</v>
      </c>
      <c r="J25" s="81">
        <v>18113500</v>
      </c>
      <c r="K25" s="81">
        <v>18113500</v>
      </c>
      <c r="L25" s="81">
        <v>18113500</v>
      </c>
      <c r="M25" s="81">
        <v>18113500</v>
      </c>
      <c r="N25" s="81">
        <v>18113500</v>
      </c>
      <c r="O25" s="65"/>
      <c r="P25" s="65">
        <f>SUM(C25:N25)+'02. Segundo Año - Flujo de Caja'!P25</f>
        <v>652086000</v>
      </c>
    </row>
    <row r="26" spans="2:16" x14ac:dyDescent="0.2">
      <c r="B26" s="64" t="s">
        <v>72</v>
      </c>
      <c r="C26" s="81">
        <v>6179900</v>
      </c>
      <c r="D26" s="81">
        <v>6179900</v>
      </c>
      <c r="E26" s="81">
        <v>6179900</v>
      </c>
      <c r="F26" s="81">
        <v>6179900</v>
      </c>
      <c r="G26" s="81">
        <v>6179900</v>
      </c>
      <c r="H26" s="81">
        <v>6179900</v>
      </c>
      <c r="I26" s="81">
        <v>6179900</v>
      </c>
      <c r="J26" s="81">
        <v>6179900</v>
      </c>
      <c r="K26" s="81">
        <v>6179900</v>
      </c>
      <c r="L26" s="81">
        <v>6179900</v>
      </c>
      <c r="M26" s="81">
        <v>6179900</v>
      </c>
      <c r="N26" s="81">
        <v>6179900</v>
      </c>
      <c r="O26" s="65"/>
      <c r="P26" s="65">
        <f>SUM(C26:N26)+'02. Segundo Año - Flujo de Caja'!P26</f>
        <v>222476400</v>
      </c>
    </row>
    <row r="27" spans="2:16" x14ac:dyDescent="0.2">
      <c r="B27" s="64" t="s">
        <v>69</v>
      </c>
      <c r="C27" s="81">
        <v>2876850</v>
      </c>
      <c r="D27" s="81">
        <v>2876850</v>
      </c>
      <c r="E27" s="81">
        <v>2876850</v>
      </c>
      <c r="F27" s="81">
        <v>2876850</v>
      </c>
      <c r="G27" s="81">
        <v>2876850</v>
      </c>
      <c r="H27" s="81">
        <v>2876850</v>
      </c>
      <c r="I27" s="81">
        <v>2876850</v>
      </c>
      <c r="J27" s="81">
        <v>2876850</v>
      </c>
      <c r="K27" s="81">
        <v>2876850</v>
      </c>
      <c r="L27" s="81">
        <v>2876850</v>
      </c>
      <c r="M27" s="81">
        <v>2876850</v>
      </c>
      <c r="N27" s="81">
        <v>2876850</v>
      </c>
      <c r="O27" s="65"/>
      <c r="P27" s="65">
        <f>SUM(C27:N27)+'02. Segundo Año - Flujo de Caja'!P27</f>
        <v>103566600</v>
      </c>
    </row>
    <row r="28" spans="2:16" ht="6" customHeight="1" thickBot="1" x14ac:dyDescent="0.25"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</row>
    <row r="29" spans="2:16" ht="17" thickTop="1" thickBot="1" x14ac:dyDescent="0.25">
      <c r="B29" s="67" t="s">
        <v>16</v>
      </c>
      <c r="C29" s="60">
        <f>SUM(C30:C33)</f>
        <v>8600000</v>
      </c>
      <c r="D29" s="60">
        <f t="shared" ref="D29:N29" si="5">SUM(D30:D33)</f>
        <v>8600000</v>
      </c>
      <c r="E29" s="60">
        <f t="shared" si="5"/>
        <v>8600000</v>
      </c>
      <c r="F29" s="60">
        <f t="shared" si="5"/>
        <v>8600000</v>
      </c>
      <c r="G29" s="60">
        <f t="shared" si="5"/>
        <v>8600000</v>
      </c>
      <c r="H29" s="60">
        <f t="shared" si="5"/>
        <v>8600000</v>
      </c>
      <c r="I29" s="60">
        <f t="shared" si="5"/>
        <v>8600000</v>
      </c>
      <c r="J29" s="60">
        <f t="shared" si="5"/>
        <v>8600000</v>
      </c>
      <c r="K29" s="60">
        <f t="shared" si="5"/>
        <v>8600000</v>
      </c>
      <c r="L29" s="60">
        <f t="shared" si="5"/>
        <v>8600000</v>
      </c>
      <c r="M29" s="60">
        <f t="shared" si="5"/>
        <v>8600000</v>
      </c>
      <c r="N29" s="60">
        <f t="shared" si="5"/>
        <v>8600000</v>
      </c>
      <c r="O29" s="61"/>
      <c r="P29" s="60">
        <f>SUM(C29:N29)+'02. Segundo Año - Flujo de Caja'!P29</f>
        <v>309600000</v>
      </c>
    </row>
    <row r="30" spans="2:16" ht="16" thickTop="1" x14ac:dyDescent="0.2">
      <c r="B30" s="70" t="s">
        <v>9</v>
      </c>
      <c r="C30" s="83">
        <v>8000000</v>
      </c>
      <c r="D30" s="83">
        <v>8000000</v>
      </c>
      <c r="E30" s="83">
        <v>8000000</v>
      </c>
      <c r="F30" s="83">
        <v>8000000</v>
      </c>
      <c r="G30" s="83">
        <v>8000000</v>
      </c>
      <c r="H30" s="83">
        <v>8000000</v>
      </c>
      <c r="I30" s="83">
        <v>8000000</v>
      </c>
      <c r="J30" s="83">
        <v>8000000</v>
      </c>
      <c r="K30" s="83">
        <v>8000000</v>
      </c>
      <c r="L30" s="83">
        <v>8000000</v>
      </c>
      <c r="M30" s="83">
        <v>8000000</v>
      </c>
      <c r="N30" s="83">
        <v>8000000</v>
      </c>
      <c r="O30" s="63"/>
      <c r="P30" s="69">
        <f>SUM(C30:N30)+'02. Segundo Año - Flujo de Caja'!P30</f>
        <v>288000000</v>
      </c>
    </row>
    <row r="31" spans="2:16" x14ac:dyDescent="0.2">
      <c r="B31" s="71" t="s">
        <v>17</v>
      </c>
      <c r="C31" s="81">
        <v>400000</v>
      </c>
      <c r="D31" s="81">
        <v>400000</v>
      </c>
      <c r="E31" s="81">
        <v>400000</v>
      </c>
      <c r="F31" s="81">
        <v>400000</v>
      </c>
      <c r="G31" s="81">
        <v>400000</v>
      </c>
      <c r="H31" s="81">
        <v>400000</v>
      </c>
      <c r="I31" s="81">
        <v>400000</v>
      </c>
      <c r="J31" s="81">
        <v>400000</v>
      </c>
      <c r="K31" s="81">
        <v>400000</v>
      </c>
      <c r="L31" s="81">
        <v>400000</v>
      </c>
      <c r="M31" s="81">
        <v>400000</v>
      </c>
      <c r="N31" s="81">
        <v>400000</v>
      </c>
      <c r="O31" s="65"/>
      <c r="P31" s="65">
        <f>SUM(C31:N31)+'02. Segundo Año - Flujo de Caja'!P31</f>
        <v>14400000</v>
      </c>
    </row>
    <row r="32" spans="2:16" x14ac:dyDescent="0.2">
      <c r="B32" s="71" t="s">
        <v>37</v>
      </c>
      <c r="C32" s="81">
        <v>200000</v>
      </c>
      <c r="D32" s="81">
        <v>200000</v>
      </c>
      <c r="E32" s="81">
        <v>200000</v>
      </c>
      <c r="F32" s="81">
        <v>200000</v>
      </c>
      <c r="G32" s="81">
        <v>200000</v>
      </c>
      <c r="H32" s="81">
        <v>200000</v>
      </c>
      <c r="I32" s="81">
        <v>200000</v>
      </c>
      <c r="J32" s="81">
        <v>200000</v>
      </c>
      <c r="K32" s="81">
        <v>200000</v>
      </c>
      <c r="L32" s="81">
        <v>200000</v>
      </c>
      <c r="M32" s="81">
        <v>200000</v>
      </c>
      <c r="N32" s="81">
        <v>200000</v>
      </c>
      <c r="O32" s="65"/>
      <c r="P32" s="69">
        <f>SUM(C32:N32)+'02. Segundo Año - Flujo de Caja'!P32</f>
        <v>7200000</v>
      </c>
    </row>
    <row r="33" spans="2:16" x14ac:dyDescent="0.2">
      <c r="B33" s="71" t="s">
        <v>63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65"/>
      <c r="P33" s="65">
        <f>SUM(C33:N33)+'02. Segundo Año - Flujo de Caja'!P33</f>
        <v>0</v>
      </c>
    </row>
    <row r="34" spans="2:16" ht="6" customHeight="1" thickBot="1" x14ac:dyDescent="0.25"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</row>
    <row r="35" spans="2:16" ht="17" thickTop="1" thickBot="1" x14ac:dyDescent="0.25">
      <c r="B35" s="67" t="s">
        <v>18</v>
      </c>
      <c r="C35" s="60">
        <f t="shared" ref="C35:N35" si="6">SUM(C36:C45)</f>
        <v>4100000</v>
      </c>
      <c r="D35" s="60">
        <f t="shared" si="6"/>
        <v>4100000</v>
      </c>
      <c r="E35" s="60">
        <f t="shared" si="6"/>
        <v>4100000</v>
      </c>
      <c r="F35" s="60">
        <f t="shared" si="6"/>
        <v>4100000</v>
      </c>
      <c r="G35" s="60">
        <f t="shared" si="6"/>
        <v>4100000</v>
      </c>
      <c r="H35" s="60">
        <f t="shared" si="6"/>
        <v>4100000</v>
      </c>
      <c r="I35" s="60">
        <f t="shared" si="6"/>
        <v>4100000</v>
      </c>
      <c r="J35" s="60">
        <f t="shared" si="6"/>
        <v>4100000</v>
      </c>
      <c r="K35" s="60">
        <f t="shared" si="6"/>
        <v>4100000</v>
      </c>
      <c r="L35" s="60">
        <f t="shared" si="6"/>
        <v>4100000</v>
      </c>
      <c r="M35" s="60">
        <f t="shared" si="6"/>
        <v>4100000</v>
      </c>
      <c r="N35" s="60">
        <f t="shared" si="6"/>
        <v>4100000</v>
      </c>
      <c r="O35" s="61"/>
      <c r="P35" s="60">
        <f>SUM(C35:N35)+'02. Segundo Año - Flujo de Caja'!P35</f>
        <v>147600000</v>
      </c>
    </row>
    <row r="36" spans="2:16" ht="16" thickTop="1" x14ac:dyDescent="0.2">
      <c r="B36" s="70" t="s">
        <v>11</v>
      </c>
      <c r="C36" s="83">
        <v>250000</v>
      </c>
      <c r="D36" s="83">
        <v>250000</v>
      </c>
      <c r="E36" s="83">
        <v>250000</v>
      </c>
      <c r="F36" s="83">
        <v>250000</v>
      </c>
      <c r="G36" s="83">
        <v>250000</v>
      </c>
      <c r="H36" s="83">
        <v>250000</v>
      </c>
      <c r="I36" s="83">
        <v>250000</v>
      </c>
      <c r="J36" s="83">
        <v>250000</v>
      </c>
      <c r="K36" s="83">
        <v>250000</v>
      </c>
      <c r="L36" s="83">
        <v>250000</v>
      </c>
      <c r="M36" s="83">
        <v>250000</v>
      </c>
      <c r="N36" s="83">
        <v>250000</v>
      </c>
      <c r="O36" s="63"/>
      <c r="P36" s="69">
        <f>SUM(C36:N36)+'02. Segundo Año - Flujo de Caja'!P36</f>
        <v>9000000</v>
      </c>
    </row>
    <row r="37" spans="2:16" x14ac:dyDescent="0.2">
      <c r="B37" s="71" t="s">
        <v>12</v>
      </c>
      <c r="C37" s="81">
        <v>350000</v>
      </c>
      <c r="D37" s="81">
        <v>350000</v>
      </c>
      <c r="E37" s="81">
        <v>350000</v>
      </c>
      <c r="F37" s="81">
        <v>350000</v>
      </c>
      <c r="G37" s="81">
        <v>350000</v>
      </c>
      <c r="H37" s="81">
        <v>350000</v>
      </c>
      <c r="I37" s="81">
        <v>350000</v>
      </c>
      <c r="J37" s="81">
        <v>350000</v>
      </c>
      <c r="K37" s="81">
        <v>350000</v>
      </c>
      <c r="L37" s="81">
        <v>350000</v>
      </c>
      <c r="M37" s="81">
        <v>350000</v>
      </c>
      <c r="N37" s="81">
        <v>350000</v>
      </c>
      <c r="O37" s="65"/>
      <c r="P37" s="65">
        <f>SUM(C37:N37)+'02. Segundo Año - Flujo de Caja'!P37</f>
        <v>12600000</v>
      </c>
    </row>
    <row r="38" spans="2:16" x14ac:dyDescent="0.2">
      <c r="B38" s="71" t="s">
        <v>52</v>
      </c>
      <c r="C38" s="81">
        <v>100000</v>
      </c>
      <c r="D38" s="81">
        <v>100000</v>
      </c>
      <c r="E38" s="81">
        <v>100000</v>
      </c>
      <c r="F38" s="81">
        <v>100000</v>
      </c>
      <c r="G38" s="81">
        <v>100000</v>
      </c>
      <c r="H38" s="81">
        <v>100000</v>
      </c>
      <c r="I38" s="81">
        <v>100000</v>
      </c>
      <c r="J38" s="81">
        <v>100000</v>
      </c>
      <c r="K38" s="81">
        <v>100000</v>
      </c>
      <c r="L38" s="81">
        <v>100000</v>
      </c>
      <c r="M38" s="81">
        <v>100000</v>
      </c>
      <c r="N38" s="81">
        <v>100000</v>
      </c>
      <c r="O38" s="65"/>
      <c r="P38" s="69">
        <f>SUM(C38:N38)+'02. Segundo Año - Flujo de Caja'!P38</f>
        <v>3600000</v>
      </c>
    </row>
    <row r="39" spans="2:16" x14ac:dyDescent="0.2">
      <c r="B39" s="71" t="s">
        <v>36</v>
      </c>
      <c r="C39" s="81">
        <v>50000</v>
      </c>
      <c r="D39" s="81">
        <v>50000</v>
      </c>
      <c r="E39" s="81">
        <v>50000</v>
      </c>
      <c r="F39" s="81">
        <v>50000</v>
      </c>
      <c r="G39" s="81">
        <v>50000</v>
      </c>
      <c r="H39" s="81">
        <v>50000</v>
      </c>
      <c r="I39" s="81">
        <v>50000</v>
      </c>
      <c r="J39" s="81">
        <v>50000</v>
      </c>
      <c r="K39" s="81">
        <v>50000</v>
      </c>
      <c r="L39" s="81">
        <v>50000</v>
      </c>
      <c r="M39" s="81">
        <v>50000</v>
      </c>
      <c r="N39" s="81">
        <v>50000</v>
      </c>
      <c r="O39" s="65"/>
      <c r="P39" s="65">
        <f>SUM(C39:N39)+'02. Segundo Año - Flujo de Caja'!P39</f>
        <v>1800000</v>
      </c>
    </row>
    <row r="40" spans="2:16" x14ac:dyDescent="0.2">
      <c r="B40" s="71" t="s">
        <v>22</v>
      </c>
      <c r="C40" s="81">
        <v>2500000</v>
      </c>
      <c r="D40" s="81">
        <v>2500000</v>
      </c>
      <c r="E40" s="81">
        <v>2500000</v>
      </c>
      <c r="F40" s="81">
        <v>2500000</v>
      </c>
      <c r="G40" s="81">
        <v>2500000</v>
      </c>
      <c r="H40" s="81">
        <v>2500000</v>
      </c>
      <c r="I40" s="81">
        <v>2500000</v>
      </c>
      <c r="J40" s="81">
        <v>2500000</v>
      </c>
      <c r="K40" s="81">
        <v>2500000</v>
      </c>
      <c r="L40" s="81">
        <v>2500000</v>
      </c>
      <c r="M40" s="81">
        <v>2500000</v>
      </c>
      <c r="N40" s="81">
        <v>2500000</v>
      </c>
      <c r="O40" s="65"/>
      <c r="P40" s="69">
        <f>SUM(C40:N40)+'02. Segundo Año - Flujo de Caja'!P40</f>
        <v>90000000</v>
      </c>
    </row>
    <row r="41" spans="2:16" x14ac:dyDescent="0.2">
      <c r="B41" s="71" t="s">
        <v>10</v>
      </c>
      <c r="C41" s="81">
        <v>200000</v>
      </c>
      <c r="D41" s="81">
        <v>200000</v>
      </c>
      <c r="E41" s="81">
        <v>200000</v>
      </c>
      <c r="F41" s="81">
        <v>200000</v>
      </c>
      <c r="G41" s="81">
        <v>200000</v>
      </c>
      <c r="H41" s="81">
        <v>200000</v>
      </c>
      <c r="I41" s="81">
        <v>200000</v>
      </c>
      <c r="J41" s="81">
        <v>200000</v>
      </c>
      <c r="K41" s="81">
        <v>200000</v>
      </c>
      <c r="L41" s="81">
        <v>200000</v>
      </c>
      <c r="M41" s="81">
        <v>200000</v>
      </c>
      <c r="N41" s="81">
        <v>200000</v>
      </c>
      <c r="O41" s="65"/>
      <c r="P41" s="65">
        <f>SUM(C41:N41)+'02. Segundo Año - Flujo de Caja'!P41</f>
        <v>7200000</v>
      </c>
    </row>
    <row r="42" spans="2:16" x14ac:dyDescent="0.2">
      <c r="B42" s="71" t="s">
        <v>19</v>
      </c>
      <c r="C42" s="81">
        <v>50000</v>
      </c>
      <c r="D42" s="81">
        <v>50000</v>
      </c>
      <c r="E42" s="81">
        <v>50000</v>
      </c>
      <c r="F42" s="81">
        <v>50000</v>
      </c>
      <c r="G42" s="81">
        <v>50000</v>
      </c>
      <c r="H42" s="81">
        <v>50000</v>
      </c>
      <c r="I42" s="81">
        <v>50000</v>
      </c>
      <c r="J42" s="81">
        <v>50000</v>
      </c>
      <c r="K42" s="81">
        <v>50000</v>
      </c>
      <c r="L42" s="81">
        <v>50000</v>
      </c>
      <c r="M42" s="81">
        <v>50000</v>
      </c>
      <c r="N42" s="81">
        <v>50000</v>
      </c>
      <c r="O42" s="65"/>
      <c r="P42" s="69">
        <f>SUM(C42:N42)+'02. Segundo Año - Flujo de Caja'!P42</f>
        <v>1800000</v>
      </c>
    </row>
    <row r="43" spans="2:16" ht="30" customHeight="1" x14ac:dyDescent="0.2">
      <c r="B43" s="72" t="s">
        <v>66</v>
      </c>
      <c r="C43" s="81">
        <v>200000</v>
      </c>
      <c r="D43" s="81">
        <v>200000</v>
      </c>
      <c r="E43" s="81">
        <v>200000</v>
      </c>
      <c r="F43" s="81">
        <v>200000</v>
      </c>
      <c r="G43" s="81">
        <v>200000</v>
      </c>
      <c r="H43" s="81">
        <v>200000</v>
      </c>
      <c r="I43" s="81">
        <v>200000</v>
      </c>
      <c r="J43" s="81">
        <v>200000</v>
      </c>
      <c r="K43" s="81">
        <v>200000</v>
      </c>
      <c r="L43" s="81">
        <v>200000</v>
      </c>
      <c r="M43" s="81">
        <v>200000</v>
      </c>
      <c r="N43" s="81">
        <v>200000</v>
      </c>
      <c r="O43" s="65"/>
      <c r="P43" s="65">
        <f>SUM(C43:N43)+'02. Segundo Año - Flujo de Caja'!P43</f>
        <v>7200000</v>
      </c>
    </row>
    <row r="44" spans="2:16" x14ac:dyDescent="0.2">
      <c r="B44" s="71" t="s">
        <v>106</v>
      </c>
      <c r="C44" s="81">
        <v>300000</v>
      </c>
      <c r="D44" s="81">
        <v>300000</v>
      </c>
      <c r="E44" s="81">
        <v>300000</v>
      </c>
      <c r="F44" s="81">
        <v>300000</v>
      </c>
      <c r="G44" s="81">
        <v>300000</v>
      </c>
      <c r="H44" s="81">
        <v>300000</v>
      </c>
      <c r="I44" s="81">
        <v>300000</v>
      </c>
      <c r="J44" s="81">
        <v>300000</v>
      </c>
      <c r="K44" s="81">
        <v>300000</v>
      </c>
      <c r="L44" s="81">
        <v>300000</v>
      </c>
      <c r="M44" s="81">
        <v>300000</v>
      </c>
      <c r="N44" s="81">
        <v>300000</v>
      </c>
      <c r="O44" s="65"/>
      <c r="P44" s="69">
        <f>SUM(C44:N44)+'02. Segundo Año - Flujo de Caja'!P44</f>
        <v>10800000</v>
      </c>
    </row>
    <row r="45" spans="2:16" ht="32" x14ac:dyDescent="0.2">
      <c r="B45" s="72" t="s">
        <v>38</v>
      </c>
      <c r="C45" s="81">
        <v>100000</v>
      </c>
      <c r="D45" s="81">
        <v>100000</v>
      </c>
      <c r="E45" s="81">
        <v>100000</v>
      </c>
      <c r="F45" s="81">
        <v>100000</v>
      </c>
      <c r="G45" s="81">
        <v>100000</v>
      </c>
      <c r="H45" s="81">
        <v>100000</v>
      </c>
      <c r="I45" s="81">
        <v>100000</v>
      </c>
      <c r="J45" s="81">
        <v>100000</v>
      </c>
      <c r="K45" s="81">
        <v>100000</v>
      </c>
      <c r="L45" s="81">
        <v>100000</v>
      </c>
      <c r="M45" s="81">
        <v>100000</v>
      </c>
      <c r="N45" s="81">
        <v>100000</v>
      </c>
      <c r="O45" s="65"/>
      <c r="P45" s="65">
        <f>SUM(C45:N45)+'02. Segundo Año - Flujo de Caja'!P45</f>
        <v>3600000</v>
      </c>
    </row>
    <row r="46" spans="2:16" ht="6" customHeight="1" thickBot="1" x14ac:dyDescent="0.25"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</row>
    <row r="47" spans="2:16" ht="17" thickTop="1" thickBot="1" x14ac:dyDescent="0.25">
      <c r="B47" s="67" t="s">
        <v>21</v>
      </c>
      <c r="C47" s="60">
        <f>SUM(C48:C54)</f>
        <v>2240000</v>
      </c>
      <c r="D47" s="60">
        <f t="shared" ref="D47:N47" si="7">SUM(D48:D54)</f>
        <v>2240000</v>
      </c>
      <c r="E47" s="60">
        <f t="shared" si="7"/>
        <v>2240000</v>
      </c>
      <c r="F47" s="60">
        <f t="shared" si="7"/>
        <v>2240000</v>
      </c>
      <c r="G47" s="60">
        <f t="shared" si="7"/>
        <v>2240000</v>
      </c>
      <c r="H47" s="60">
        <f t="shared" si="7"/>
        <v>2240000</v>
      </c>
      <c r="I47" s="60">
        <f t="shared" si="7"/>
        <v>2240000</v>
      </c>
      <c r="J47" s="60">
        <f t="shared" si="7"/>
        <v>2240000</v>
      </c>
      <c r="K47" s="60">
        <f t="shared" si="7"/>
        <v>2240000</v>
      </c>
      <c r="L47" s="60">
        <f t="shared" si="7"/>
        <v>2240000</v>
      </c>
      <c r="M47" s="60">
        <f t="shared" si="7"/>
        <v>2240000</v>
      </c>
      <c r="N47" s="60">
        <f t="shared" si="7"/>
        <v>2240000</v>
      </c>
      <c r="O47" s="61"/>
      <c r="P47" s="60">
        <f>SUM(C47:N47)+'02. Segundo Año - Flujo de Caja'!P47</f>
        <v>80640000</v>
      </c>
    </row>
    <row r="48" spans="2:16" ht="16" thickTop="1" x14ac:dyDescent="0.2">
      <c r="B48" s="70" t="s">
        <v>23</v>
      </c>
      <c r="C48" s="83">
        <v>700000</v>
      </c>
      <c r="D48" s="83">
        <v>700000</v>
      </c>
      <c r="E48" s="83">
        <v>700000</v>
      </c>
      <c r="F48" s="83">
        <v>700000</v>
      </c>
      <c r="G48" s="83">
        <v>700000</v>
      </c>
      <c r="H48" s="83">
        <v>700000</v>
      </c>
      <c r="I48" s="83">
        <v>700000</v>
      </c>
      <c r="J48" s="83">
        <v>700000</v>
      </c>
      <c r="K48" s="83">
        <v>700000</v>
      </c>
      <c r="L48" s="83">
        <v>700000</v>
      </c>
      <c r="M48" s="83">
        <v>700000</v>
      </c>
      <c r="N48" s="83">
        <v>700000</v>
      </c>
      <c r="O48" s="63"/>
      <c r="P48" s="69">
        <f>SUM(C48:N48)+'02. Segundo Año - Flujo de Caja'!P48</f>
        <v>25200000</v>
      </c>
    </row>
    <row r="49" spans="2:16" x14ac:dyDescent="0.2">
      <c r="B49" s="71" t="s">
        <v>24</v>
      </c>
      <c r="C49" s="81">
        <v>700000</v>
      </c>
      <c r="D49" s="81">
        <v>700000</v>
      </c>
      <c r="E49" s="81">
        <v>700000</v>
      </c>
      <c r="F49" s="81">
        <v>700000</v>
      </c>
      <c r="G49" s="81">
        <v>700000</v>
      </c>
      <c r="H49" s="81">
        <v>700000</v>
      </c>
      <c r="I49" s="81">
        <v>700000</v>
      </c>
      <c r="J49" s="81">
        <v>700000</v>
      </c>
      <c r="K49" s="81">
        <v>700000</v>
      </c>
      <c r="L49" s="81">
        <v>700000</v>
      </c>
      <c r="M49" s="81">
        <v>700000</v>
      </c>
      <c r="N49" s="81">
        <v>700000</v>
      </c>
      <c r="O49" s="65"/>
      <c r="P49" s="65">
        <f>SUM(C49:N49)+'02. Segundo Año - Flujo de Caja'!P49</f>
        <v>25200000</v>
      </c>
    </row>
    <row r="50" spans="2:16" x14ac:dyDescent="0.2">
      <c r="B50" s="71" t="s">
        <v>25</v>
      </c>
      <c r="C50" s="81">
        <v>700000</v>
      </c>
      <c r="D50" s="81">
        <v>700000</v>
      </c>
      <c r="E50" s="81">
        <v>700000</v>
      </c>
      <c r="F50" s="81">
        <v>700000</v>
      </c>
      <c r="G50" s="81">
        <v>700000</v>
      </c>
      <c r="H50" s="81">
        <v>700000</v>
      </c>
      <c r="I50" s="81">
        <v>700000</v>
      </c>
      <c r="J50" s="81">
        <v>700000</v>
      </c>
      <c r="K50" s="81">
        <v>700000</v>
      </c>
      <c r="L50" s="81">
        <v>700000</v>
      </c>
      <c r="M50" s="81">
        <v>700000</v>
      </c>
      <c r="N50" s="81">
        <v>700000</v>
      </c>
      <c r="O50" s="65"/>
      <c r="P50" s="69">
        <f>SUM(C50:N50)+'02. Segundo Año - Flujo de Caja'!P50</f>
        <v>25200000</v>
      </c>
    </row>
    <row r="51" spans="2:16" x14ac:dyDescent="0.2">
      <c r="B51" s="71" t="s">
        <v>26</v>
      </c>
      <c r="C51" s="81">
        <v>0</v>
      </c>
      <c r="D51" s="81">
        <v>0</v>
      </c>
      <c r="E51" s="81">
        <v>0</v>
      </c>
      <c r="F51" s="81">
        <v>0</v>
      </c>
      <c r="G51" s="81">
        <v>0</v>
      </c>
      <c r="H51" s="81">
        <v>0</v>
      </c>
      <c r="I51" s="81">
        <v>0</v>
      </c>
      <c r="J51" s="81">
        <v>0</v>
      </c>
      <c r="K51" s="81">
        <v>0</v>
      </c>
      <c r="L51" s="81">
        <v>0</v>
      </c>
      <c r="M51" s="81">
        <v>0</v>
      </c>
      <c r="N51" s="81">
        <v>0</v>
      </c>
      <c r="O51" s="65"/>
      <c r="P51" s="65">
        <f>SUM(C51:N51)+'02. Segundo Año - Flujo de Caja'!P51</f>
        <v>0</v>
      </c>
    </row>
    <row r="52" spans="2:16" x14ac:dyDescent="0.2">
      <c r="B52" s="71" t="s">
        <v>27</v>
      </c>
      <c r="C52" s="81">
        <v>140000</v>
      </c>
      <c r="D52" s="81">
        <v>140000</v>
      </c>
      <c r="E52" s="81">
        <v>140000</v>
      </c>
      <c r="F52" s="81">
        <v>140000</v>
      </c>
      <c r="G52" s="81">
        <v>140000</v>
      </c>
      <c r="H52" s="81">
        <v>140000</v>
      </c>
      <c r="I52" s="81">
        <v>140000</v>
      </c>
      <c r="J52" s="81">
        <v>140000</v>
      </c>
      <c r="K52" s="81">
        <v>140000</v>
      </c>
      <c r="L52" s="81">
        <v>140000</v>
      </c>
      <c r="M52" s="81">
        <v>140000</v>
      </c>
      <c r="N52" s="81">
        <v>140000</v>
      </c>
      <c r="O52" s="65"/>
      <c r="P52" s="69">
        <f>SUM(C52:N52)+'02. Segundo Año - Flujo de Caja'!P52</f>
        <v>5040000</v>
      </c>
    </row>
    <row r="53" spans="2:16" x14ac:dyDescent="0.2">
      <c r="B53" s="71" t="s">
        <v>41</v>
      </c>
      <c r="C53" s="81">
        <v>0</v>
      </c>
      <c r="D53" s="81">
        <v>0</v>
      </c>
      <c r="E53" s="81">
        <v>0</v>
      </c>
      <c r="F53" s="81">
        <v>0</v>
      </c>
      <c r="G53" s="81">
        <v>0</v>
      </c>
      <c r="H53" s="81">
        <v>0</v>
      </c>
      <c r="I53" s="81">
        <v>0</v>
      </c>
      <c r="J53" s="81">
        <v>0</v>
      </c>
      <c r="K53" s="81">
        <v>0</v>
      </c>
      <c r="L53" s="81">
        <v>0</v>
      </c>
      <c r="M53" s="81">
        <v>0</v>
      </c>
      <c r="N53" s="81">
        <v>0</v>
      </c>
      <c r="O53" s="65"/>
      <c r="P53" s="69">
        <f>SUM(C53:N53)+'02. Segundo Año - Flujo de Caja'!P53</f>
        <v>0</v>
      </c>
    </row>
    <row r="54" spans="2:16" x14ac:dyDescent="0.2">
      <c r="B54" s="71" t="s">
        <v>61</v>
      </c>
      <c r="C54" s="81">
        <v>0</v>
      </c>
      <c r="D54" s="81">
        <v>0</v>
      </c>
      <c r="E54" s="81">
        <v>0</v>
      </c>
      <c r="F54" s="81">
        <v>0</v>
      </c>
      <c r="G54" s="81">
        <v>0</v>
      </c>
      <c r="H54" s="81">
        <v>0</v>
      </c>
      <c r="I54" s="81">
        <v>0</v>
      </c>
      <c r="J54" s="81">
        <v>0</v>
      </c>
      <c r="K54" s="81">
        <v>0</v>
      </c>
      <c r="L54" s="81">
        <v>0</v>
      </c>
      <c r="M54" s="81">
        <v>0</v>
      </c>
      <c r="N54" s="81">
        <v>0</v>
      </c>
      <c r="O54" s="65"/>
      <c r="P54" s="65">
        <f>SUM(C54:N54)+'02. Segundo Año - Flujo de Caja'!P54</f>
        <v>0</v>
      </c>
    </row>
    <row r="55" spans="2:16" ht="6" customHeight="1" thickBot="1" x14ac:dyDescent="0.25">
      <c r="B55" s="7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</row>
    <row r="56" spans="2:16" ht="17" thickTop="1" thickBot="1" x14ac:dyDescent="0.25">
      <c r="B56" s="67" t="s">
        <v>28</v>
      </c>
      <c r="C56" s="60">
        <f t="shared" ref="C56:N56" si="8">SUM(C57:C64)</f>
        <v>960000</v>
      </c>
      <c r="D56" s="60">
        <f t="shared" si="8"/>
        <v>960000</v>
      </c>
      <c r="E56" s="60">
        <f t="shared" si="8"/>
        <v>960000</v>
      </c>
      <c r="F56" s="60">
        <f t="shared" si="8"/>
        <v>960000</v>
      </c>
      <c r="G56" s="60">
        <f t="shared" si="8"/>
        <v>960000</v>
      </c>
      <c r="H56" s="60">
        <f t="shared" si="8"/>
        <v>960000</v>
      </c>
      <c r="I56" s="60">
        <f t="shared" si="8"/>
        <v>960000</v>
      </c>
      <c r="J56" s="60">
        <f t="shared" si="8"/>
        <v>960000</v>
      </c>
      <c r="K56" s="60">
        <f t="shared" si="8"/>
        <v>960000</v>
      </c>
      <c r="L56" s="60">
        <f t="shared" si="8"/>
        <v>960000</v>
      </c>
      <c r="M56" s="60">
        <f t="shared" si="8"/>
        <v>960000</v>
      </c>
      <c r="N56" s="60">
        <f t="shared" si="8"/>
        <v>960000</v>
      </c>
      <c r="O56" s="61"/>
      <c r="P56" s="60">
        <f>SUM(C56:N56)+'02. Segundo Año - Flujo de Caja'!P56</f>
        <v>34560000</v>
      </c>
    </row>
    <row r="57" spans="2:16" ht="17" thickTop="1" x14ac:dyDescent="0.2">
      <c r="B57" s="74" t="s">
        <v>107</v>
      </c>
      <c r="C57" s="80">
        <v>100000</v>
      </c>
      <c r="D57" s="80">
        <v>100000</v>
      </c>
      <c r="E57" s="80">
        <v>100000</v>
      </c>
      <c r="F57" s="80">
        <v>100000</v>
      </c>
      <c r="G57" s="80">
        <v>100000</v>
      </c>
      <c r="H57" s="80">
        <v>100000</v>
      </c>
      <c r="I57" s="80">
        <v>100000</v>
      </c>
      <c r="J57" s="80">
        <v>100000</v>
      </c>
      <c r="K57" s="80">
        <v>100000</v>
      </c>
      <c r="L57" s="80">
        <v>100000</v>
      </c>
      <c r="M57" s="80">
        <v>100000</v>
      </c>
      <c r="N57" s="80">
        <v>100000</v>
      </c>
      <c r="O57" s="75"/>
      <c r="P57" s="69">
        <f>SUM(C57:N57)+'02. Segundo Año - Flujo de Caja'!P57</f>
        <v>3600000</v>
      </c>
    </row>
    <row r="58" spans="2:16" x14ac:dyDescent="0.2">
      <c r="B58" s="71" t="s">
        <v>112</v>
      </c>
      <c r="C58" s="81">
        <v>50000</v>
      </c>
      <c r="D58" s="81">
        <v>50000</v>
      </c>
      <c r="E58" s="81">
        <v>50000</v>
      </c>
      <c r="F58" s="81">
        <v>50000</v>
      </c>
      <c r="G58" s="81">
        <v>50000</v>
      </c>
      <c r="H58" s="81">
        <v>50000</v>
      </c>
      <c r="I58" s="81">
        <v>50000</v>
      </c>
      <c r="J58" s="81">
        <v>50000</v>
      </c>
      <c r="K58" s="81">
        <v>50000</v>
      </c>
      <c r="L58" s="81">
        <v>50000</v>
      </c>
      <c r="M58" s="81">
        <v>50000</v>
      </c>
      <c r="N58" s="81">
        <v>50000</v>
      </c>
      <c r="O58" s="75"/>
      <c r="P58" s="65">
        <f>SUM(C58:N58)+'02. Segundo Año - Flujo de Caja'!P58</f>
        <v>1800000</v>
      </c>
    </row>
    <row r="59" spans="2:16" x14ac:dyDescent="0.2">
      <c r="B59" s="71" t="s">
        <v>113</v>
      </c>
      <c r="C59" s="81">
        <v>0</v>
      </c>
      <c r="D59" s="81">
        <v>0</v>
      </c>
      <c r="E59" s="81">
        <v>0</v>
      </c>
      <c r="F59" s="81">
        <v>0</v>
      </c>
      <c r="G59" s="81">
        <v>0</v>
      </c>
      <c r="H59" s="81">
        <v>0</v>
      </c>
      <c r="I59" s="81">
        <v>0</v>
      </c>
      <c r="J59" s="81">
        <v>0</v>
      </c>
      <c r="K59" s="81">
        <v>0</v>
      </c>
      <c r="L59" s="81">
        <v>0</v>
      </c>
      <c r="M59" s="81">
        <v>0</v>
      </c>
      <c r="N59" s="81">
        <v>0</v>
      </c>
      <c r="O59" s="75"/>
      <c r="P59" s="65">
        <f>SUM(C59:N59)+'02. Segundo Año - Flujo de Caja'!P59</f>
        <v>0</v>
      </c>
    </row>
    <row r="60" spans="2:16" x14ac:dyDescent="0.2">
      <c r="B60" s="71" t="s">
        <v>73</v>
      </c>
      <c r="C60" s="81">
        <v>20000</v>
      </c>
      <c r="D60" s="81">
        <v>20000</v>
      </c>
      <c r="E60" s="81">
        <v>20000</v>
      </c>
      <c r="F60" s="81">
        <v>20000</v>
      </c>
      <c r="G60" s="81">
        <v>20000</v>
      </c>
      <c r="H60" s="81">
        <v>20000</v>
      </c>
      <c r="I60" s="81">
        <v>20000</v>
      </c>
      <c r="J60" s="81">
        <v>20000</v>
      </c>
      <c r="K60" s="81">
        <v>20000</v>
      </c>
      <c r="L60" s="81">
        <v>20000</v>
      </c>
      <c r="M60" s="81">
        <v>20000</v>
      </c>
      <c r="N60" s="81">
        <v>20000</v>
      </c>
      <c r="O60" s="76"/>
      <c r="P60" s="65">
        <f>SUM(C60:N60)+'02. Segundo Año - Flujo de Caja'!P60</f>
        <v>720000</v>
      </c>
    </row>
    <row r="61" spans="2:16" x14ac:dyDescent="0.2">
      <c r="B61" s="71" t="s">
        <v>29</v>
      </c>
      <c r="C61" s="81">
        <v>100000</v>
      </c>
      <c r="D61" s="81">
        <v>100000</v>
      </c>
      <c r="E61" s="81">
        <v>100000</v>
      </c>
      <c r="F61" s="81">
        <v>100000</v>
      </c>
      <c r="G61" s="81">
        <v>100000</v>
      </c>
      <c r="H61" s="81">
        <v>100000</v>
      </c>
      <c r="I61" s="81">
        <v>100000</v>
      </c>
      <c r="J61" s="81">
        <v>100000</v>
      </c>
      <c r="K61" s="81">
        <v>100000</v>
      </c>
      <c r="L61" s="81">
        <v>100000</v>
      </c>
      <c r="M61" s="81">
        <v>100000</v>
      </c>
      <c r="N61" s="81">
        <v>100000</v>
      </c>
      <c r="O61" s="76"/>
      <c r="P61" s="69">
        <f>SUM(C61:N61)+'02. Segundo Año - Flujo de Caja'!P61</f>
        <v>3600000</v>
      </c>
    </row>
    <row r="62" spans="2:16" x14ac:dyDescent="0.2">
      <c r="B62" s="71" t="s">
        <v>30</v>
      </c>
      <c r="C62" s="81">
        <v>350000</v>
      </c>
      <c r="D62" s="81">
        <v>350000</v>
      </c>
      <c r="E62" s="81">
        <v>350000</v>
      </c>
      <c r="F62" s="81">
        <v>350000</v>
      </c>
      <c r="G62" s="81">
        <v>350000</v>
      </c>
      <c r="H62" s="81">
        <v>350000</v>
      </c>
      <c r="I62" s="81">
        <v>350000</v>
      </c>
      <c r="J62" s="81">
        <v>350000</v>
      </c>
      <c r="K62" s="81">
        <v>350000</v>
      </c>
      <c r="L62" s="81">
        <v>350000</v>
      </c>
      <c r="M62" s="81">
        <v>350000</v>
      </c>
      <c r="N62" s="81">
        <v>350000</v>
      </c>
      <c r="O62" s="76"/>
      <c r="P62" s="69">
        <f>SUM(C62:N62)+'02. Segundo Año - Flujo de Caja'!P62</f>
        <v>12600000</v>
      </c>
    </row>
    <row r="63" spans="2:16" x14ac:dyDescent="0.2">
      <c r="B63" s="71" t="s">
        <v>31</v>
      </c>
      <c r="C63" s="81">
        <v>40000</v>
      </c>
      <c r="D63" s="81">
        <v>40000</v>
      </c>
      <c r="E63" s="81">
        <v>40000</v>
      </c>
      <c r="F63" s="81">
        <v>40000</v>
      </c>
      <c r="G63" s="81">
        <v>40000</v>
      </c>
      <c r="H63" s="81">
        <v>40000</v>
      </c>
      <c r="I63" s="81">
        <v>40000</v>
      </c>
      <c r="J63" s="81">
        <v>40000</v>
      </c>
      <c r="K63" s="81">
        <v>40000</v>
      </c>
      <c r="L63" s="81">
        <v>40000</v>
      </c>
      <c r="M63" s="81">
        <v>40000</v>
      </c>
      <c r="N63" s="81">
        <v>40000</v>
      </c>
      <c r="O63" s="76"/>
      <c r="P63" s="65">
        <f>SUM(C63:N63)+'02. Segundo Año - Flujo de Caja'!P63</f>
        <v>1440000</v>
      </c>
    </row>
    <row r="64" spans="2:16" x14ac:dyDescent="0.2">
      <c r="B64" s="71" t="s">
        <v>43</v>
      </c>
      <c r="C64" s="81">
        <v>300000</v>
      </c>
      <c r="D64" s="81">
        <v>300000</v>
      </c>
      <c r="E64" s="81">
        <v>300000</v>
      </c>
      <c r="F64" s="81">
        <v>300000</v>
      </c>
      <c r="G64" s="81">
        <v>300000</v>
      </c>
      <c r="H64" s="81">
        <v>300000</v>
      </c>
      <c r="I64" s="81">
        <v>300000</v>
      </c>
      <c r="J64" s="81">
        <v>300000</v>
      </c>
      <c r="K64" s="81">
        <v>300000</v>
      </c>
      <c r="L64" s="81">
        <v>300000</v>
      </c>
      <c r="M64" s="81">
        <v>300000</v>
      </c>
      <c r="N64" s="81">
        <v>300000</v>
      </c>
      <c r="O64" s="76"/>
      <c r="P64" s="65">
        <f>SUM(C64:N64)+'02. Segundo Año - Flujo de Caja'!P64</f>
        <v>10800000</v>
      </c>
    </row>
    <row r="65" spans="2:16" ht="6" customHeight="1" thickBot="1" x14ac:dyDescent="0.25">
      <c r="B65" s="7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1"/>
      <c r="P65" s="63"/>
    </row>
    <row r="66" spans="2:16" ht="17" thickTop="1" thickBot="1" x14ac:dyDescent="0.25">
      <c r="B66" s="67" t="s">
        <v>74</v>
      </c>
      <c r="C66" s="60">
        <f>SUM(C67:C74)</f>
        <v>2100000</v>
      </c>
      <c r="D66" s="60">
        <f t="shared" ref="D66:N66" si="9">SUM(D67:D74)</f>
        <v>2100000</v>
      </c>
      <c r="E66" s="60">
        <f t="shared" si="9"/>
        <v>2100000</v>
      </c>
      <c r="F66" s="60">
        <f t="shared" si="9"/>
        <v>2100000</v>
      </c>
      <c r="G66" s="60">
        <f t="shared" si="9"/>
        <v>2100000</v>
      </c>
      <c r="H66" s="60">
        <f t="shared" si="9"/>
        <v>2100000</v>
      </c>
      <c r="I66" s="60">
        <f t="shared" si="9"/>
        <v>2100000</v>
      </c>
      <c r="J66" s="60">
        <f t="shared" si="9"/>
        <v>2100000</v>
      </c>
      <c r="K66" s="60">
        <f t="shared" si="9"/>
        <v>2100000</v>
      </c>
      <c r="L66" s="60">
        <f t="shared" si="9"/>
        <v>2100000</v>
      </c>
      <c r="M66" s="60">
        <f t="shared" si="9"/>
        <v>2100000</v>
      </c>
      <c r="N66" s="60">
        <f t="shared" si="9"/>
        <v>2100000</v>
      </c>
      <c r="O66" s="61"/>
      <c r="P66" s="60">
        <f>SUM(C66:N66)+'02. Segundo Año - Flujo de Caja'!P66</f>
        <v>75600000</v>
      </c>
    </row>
    <row r="67" spans="2:16" ht="16" thickTop="1" x14ac:dyDescent="0.2">
      <c r="B67" s="70" t="s">
        <v>60</v>
      </c>
      <c r="C67" s="80">
        <v>1000000</v>
      </c>
      <c r="D67" s="80">
        <v>1000000</v>
      </c>
      <c r="E67" s="80">
        <v>1000000</v>
      </c>
      <c r="F67" s="80">
        <v>1000000</v>
      </c>
      <c r="G67" s="80">
        <v>1000000</v>
      </c>
      <c r="H67" s="80">
        <v>1000000</v>
      </c>
      <c r="I67" s="80">
        <v>1000000</v>
      </c>
      <c r="J67" s="80">
        <v>1000000</v>
      </c>
      <c r="K67" s="80">
        <v>1000000</v>
      </c>
      <c r="L67" s="80">
        <v>1000000</v>
      </c>
      <c r="M67" s="80">
        <v>1000000</v>
      </c>
      <c r="N67" s="80">
        <v>1000000</v>
      </c>
      <c r="O67" s="75"/>
      <c r="P67" s="69">
        <f>SUM(C67:N67)+'02. Segundo Año - Flujo de Caja'!P67</f>
        <v>36000000</v>
      </c>
    </row>
    <row r="68" spans="2:16" x14ac:dyDescent="0.2">
      <c r="B68" s="71" t="s">
        <v>64</v>
      </c>
      <c r="C68" s="81">
        <v>350000</v>
      </c>
      <c r="D68" s="81">
        <v>350000</v>
      </c>
      <c r="E68" s="81">
        <v>350000</v>
      </c>
      <c r="F68" s="81">
        <v>350000</v>
      </c>
      <c r="G68" s="81">
        <v>350000</v>
      </c>
      <c r="H68" s="81">
        <v>350000</v>
      </c>
      <c r="I68" s="81">
        <v>350000</v>
      </c>
      <c r="J68" s="81">
        <v>350000</v>
      </c>
      <c r="K68" s="81">
        <v>350000</v>
      </c>
      <c r="L68" s="81">
        <v>350000</v>
      </c>
      <c r="M68" s="81">
        <v>350000</v>
      </c>
      <c r="N68" s="81">
        <v>350000</v>
      </c>
      <c r="O68" s="76"/>
      <c r="P68" s="65">
        <f>SUM(C68:N68)+'02. Segundo Año - Flujo de Caja'!P68</f>
        <v>12600000</v>
      </c>
    </row>
    <row r="69" spans="2:16" x14ac:dyDescent="0.2">
      <c r="B69" s="71" t="s">
        <v>65</v>
      </c>
      <c r="C69" s="81">
        <v>350000</v>
      </c>
      <c r="D69" s="81">
        <v>350000</v>
      </c>
      <c r="E69" s="81">
        <v>350000</v>
      </c>
      <c r="F69" s="81">
        <v>350000</v>
      </c>
      <c r="G69" s="81">
        <v>350000</v>
      </c>
      <c r="H69" s="81">
        <v>350000</v>
      </c>
      <c r="I69" s="81">
        <v>350000</v>
      </c>
      <c r="J69" s="81">
        <v>350000</v>
      </c>
      <c r="K69" s="81">
        <v>350000</v>
      </c>
      <c r="L69" s="81">
        <v>350000</v>
      </c>
      <c r="M69" s="81">
        <v>350000</v>
      </c>
      <c r="N69" s="81">
        <v>350000</v>
      </c>
      <c r="O69" s="76"/>
      <c r="P69" s="69">
        <f>SUM(C69:N69)+'02. Segundo Año - Flujo de Caja'!P69</f>
        <v>12600000</v>
      </c>
    </row>
    <row r="70" spans="2:16" ht="16" x14ac:dyDescent="0.2">
      <c r="B70" s="72" t="s">
        <v>53</v>
      </c>
      <c r="C70" s="81">
        <v>100000</v>
      </c>
      <c r="D70" s="81">
        <v>100000</v>
      </c>
      <c r="E70" s="81">
        <v>100000</v>
      </c>
      <c r="F70" s="81">
        <v>100000</v>
      </c>
      <c r="G70" s="81">
        <v>100000</v>
      </c>
      <c r="H70" s="81">
        <v>100000</v>
      </c>
      <c r="I70" s="81">
        <v>100000</v>
      </c>
      <c r="J70" s="81">
        <v>100000</v>
      </c>
      <c r="K70" s="81">
        <v>100000</v>
      </c>
      <c r="L70" s="81">
        <v>100000</v>
      </c>
      <c r="M70" s="81">
        <v>100000</v>
      </c>
      <c r="N70" s="81">
        <v>100000</v>
      </c>
      <c r="O70" s="76"/>
      <c r="P70" s="65">
        <f>SUM(C70:N70)+'02. Segundo Año - Flujo de Caja'!P70</f>
        <v>3600000</v>
      </c>
    </row>
    <row r="71" spans="2:16" x14ac:dyDescent="0.2">
      <c r="B71" s="71" t="s">
        <v>34</v>
      </c>
      <c r="C71" s="81">
        <v>100000</v>
      </c>
      <c r="D71" s="81">
        <v>100000</v>
      </c>
      <c r="E71" s="81">
        <v>100000</v>
      </c>
      <c r="F71" s="81">
        <v>100000</v>
      </c>
      <c r="G71" s="81">
        <v>100000</v>
      </c>
      <c r="H71" s="81">
        <v>100000</v>
      </c>
      <c r="I71" s="81">
        <v>100000</v>
      </c>
      <c r="J71" s="81">
        <v>100000</v>
      </c>
      <c r="K71" s="81">
        <v>100000</v>
      </c>
      <c r="L71" s="81">
        <v>100000</v>
      </c>
      <c r="M71" s="81">
        <v>100000</v>
      </c>
      <c r="N71" s="81">
        <v>100000</v>
      </c>
      <c r="O71" s="76"/>
      <c r="P71" s="69">
        <f>SUM(C71:N71)+'02. Segundo Año - Flujo de Caja'!P71</f>
        <v>3600000</v>
      </c>
    </row>
    <row r="72" spans="2:16" x14ac:dyDescent="0.2">
      <c r="B72" s="71" t="s">
        <v>32</v>
      </c>
      <c r="C72" s="81">
        <v>100000</v>
      </c>
      <c r="D72" s="81">
        <v>100000</v>
      </c>
      <c r="E72" s="81">
        <v>100000</v>
      </c>
      <c r="F72" s="81">
        <v>100000</v>
      </c>
      <c r="G72" s="81">
        <v>100000</v>
      </c>
      <c r="H72" s="81">
        <v>100000</v>
      </c>
      <c r="I72" s="81">
        <v>100000</v>
      </c>
      <c r="J72" s="81">
        <v>100000</v>
      </c>
      <c r="K72" s="81">
        <v>100000</v>
      </c>
      <c r="L72" s="81">
        <v>100000</v>
      </c>
      <c r="M72" s="81">
        <v>100000</v>
      </c>
      <c r="N72" s="81">
        <v>100000</v>
      </c>
      <c r="O72" s="76"/>
      <c r="P72" s="65">
        <f>SUM(C72:N72)+'02. Segundo Año - Flujo de Caja'!P72</f>
        <v>3600000</v>
      </c>
    </row>
    <row r="73" spans="2:16" x14ac:dyDescent="0.2">
      <c r="B73" s="71" t="s">
        <v>33</v>
      </c>
      <c r="C73" s="81">
        <v>100000</v>
      </c>
      <c r="D73" s="81">
        <v>100000</v>
      </c>
      <c r="E73" s="81">
        <v>100000</v>
      </c>
      <c r="F73" s="81">
        <v>100000</v>
      </c>
      <c r="G73" s="81">
        <v>100000</v>
      </c>
      <c r="H73" s="81">
        <v>100000</v>
      </c>
      <c r="I73" s="81">
        <v>100000</v>
      </c>
      <c r="J73" s="81">
        <v>100000</v>
      </c>
      <c r="K73" s="81">
        <v>100000</v>
      </c>
      <c r="L73" s="81">
        <v>100000</v>
      </c>
      <c r="M73" s="81">
        <v>100000</v>
      </c>
      <c r="N73" s="81">
        <v>100000</v>
      </c>
      <c r="O73" s="76"/>
      <c r="P73" s="69">
        <f>SUM(C73:N73)+'02. Segundo Año - Flujo de Caja'!P73</f>
        <v>3600000</v>
      </c>
    </row>
    <row r="74" spans="2:16" x14ac:dyDescent="0.2">
      <c r="B74" s="71" t="s">
        <v>54</v>
      </c>
      <c r="C74" s="81">
        <v>0</v>
      </c>
      <c r="D74" s="81">
        <v>0</v>
      </c>
      <c r="E74" s="81">
        <v>0</v>
      </c>
      <c r="F74" s="81">
        <v>0</v>
      </c>
      <c r="G74" s="81">
        <v>0</v>
      </c>
      <c r="H74" s="81">
        <v>0</v>
      </c>
      <c r="I74" s="81">
        <v>0</v>
      </c>
      <c r="J74" s="81">
        <v>0</v>
      </c>
      <c r="K74" s="81">
        <v>0</v>
      </c>
      <c r="L74" s="81">
        <v>0</v>
      </c>
      <c r="M74" s="81">
        <v>0</v>
      </c>
      <c r="N74" s="81">
        <v>0</v>
      </c>
      <c r="O74" s="76"/>
      <c r="P74" s="65">
        <f>SUM(C74:N74)+'02. Segundo Año - Flujo de Caja'!P74</f>
        <v>0</v>
      </c>
    </row>
    <row r="75" spans="2:16" ht="6" customHeight="1" thickBot="1" x14ac:dyDescent="0.25">
      <c r="B75" s="7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1"/>
      <c r="P75" s="63"/>
    </row>
    <row r="76" spans="2:16" ht="17" thickTop="1" thickBot="1" x14ac:dyDescent="0.25">
      <c r="B76" s="67" t="s">
        <v>114</v>
      </c>
      <c r="C76" s="60">
        <f>(C77)</f>
        <v>150000</v>
      </c>
      <c r="D76" s="60">
        <f t="shared" ref="D76:N76" si="10">(D77)</f>
        <v>150000</v>
      </c>
      <c r="E76" s="60">
        <f t="shared" si="10"/>
        <v>150000</v>
      </c>
      <c r="F76" s="60">
        <f t="shared" si="10"/>
        <v>150000</v>
      </c>
      <c r="G76" s="60">
        <f t="shared" si="10"/>
        <v>150000</v>
      </c>
      <c r="H76" s="60">
        <f t="shared" si="10"/>
        <v>150000</v>
      </c>
      <c r="I76" s="60">
        <f t="shared" si="10"/>
        <v>150000</v>
      </c>
      <c r="J76" s="60">
        <f t="shared" si="10"/>
        <v>150000</v>
      </c>
      <c r="K76" s="60">
        <f t="shared" si="10"/>
        <v>150000</v>
      </c>
      <c r="L76" s="60">
        <f t="shared" si="10"/>
        <v>150000</v>
      </c>
      <c r="M76" s="60">
        <f t="shared" si="10"/>
        <v>150000</v>
      </c>
      <c r="N76" s="60">
        <f t="shared" si="10"/>
        <v>150000</v>
      </c>
      <c r="O76" s="61"/>
      <c r="P76" s="60">
        <f>SUM(C76:N76)+'02. Segundo Año - Flujo de Caja'!P76</f>
        <v>5400000</v>
      </c>
    </row>
    <row r="77" spans="2:16" ht="33" thickTop="1" x14ac:dyDescent="0.2">
      <c r="B77" s="77" t="s">
        <v>75</v>
      </c>
      <c r="C77" s="82">
        <v>150000</v>
      </c>
      <c r="D77" s="82">
        <v>150000</v>
      </c>
      <c r="E77" s="82">
        <v>150000</v>
      </c>
      <c r="F77" s="82">
        <v>150000</v>
      </c>
      <c r="G77" s="82">
        <v>150000</v>
      </c>
      <c r="H77" s="82">
        <v>150000</v>
      </c>
      <c r="I77" s="82">
        <v>150000</v>
      </c>
      <c r="J77" s="82">
        <v>150000</v>
      </c>
      <c r="K77" s="82">
        <v>150000</v>
      </c>
      <c r="L77" s="82">
        <v>150000</v>
      </c>
      <c r="M77" s="82">
        <v>150000</v>
      </c>
      <c r="N77" s="82">
        <v>150000</v>
      </c>
      <c r="O77" s="69"/>
      <c r="P77" s="69">
        <f>SUM(C77:N77)+'02. Segundo Año - Flujo de Caja'!P77</f>
        <v>5400000</v>
      </c>
    </row>
    <row r="78" spans="2:16" ht="6" customHeight="1" thickBot="1" x14ac:dyDescent="0.25">
      <c r="B78" s="7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</row>
    <row r="79" spans="2:16" ht="17" thickTop="1" thickBot="1" x14ac:dyDescent="0.25">
      <c r="B79" s="67" t="s">
        <v>35</v>
      </c>
      <c r="C79" s="60">
        <f>SUM(C80:C84)</f>
        <v>60000</v>
      </c>
      <c r="D79" s="60">
        <f t="shared" ref="D79:N79" si="11">SUM(D80:D84)</f>
        <v>60000</v>
      </c>
      <c r="E79" s="60">
        <f t="shared" si="11"/>
        <v>60000</v>
      </c>
      <c r="F79" s="60">
        <f t="shared" si="11"/>
        <v>60000</v>
      </c>
      <c r="G79" s="60">
        <f t="shared" si="11"/>
        <v>60000</v>
      </c>
      <c r="H79" s="60">
        <f t="shared" si="11"/>
        <v>60000</v>
      </c>
      <c r="I79" s="60">
        <f t="shared" si="11"/>
        <v>60000</v>
      </c>
      <c r="J79" s="60">
        <f t="shared" si="11"/>
        <v>60000</v>
      </c>
      <c r="K79" s="60">
        <f t="shared" si="11"/>
        <v>60000</v>
      </c>
      <c r="L79" s="60">
        <f t="shared" si="11"/>
        <v>60000</v>
      </c>
      <c r="M79" s="60">
        <f t="shared" si="11"/>
        <v>60000</v>
      </c>
      <c r="N79" s="60">
        <f t="shared" si="11"/>
        <v>60000</v>
      </c>
      <c r="O79" s="61"/>
      <c r="P79" s="60">
        <f>SUM(C79:N79)+'02. Segundo Año - Flujo de Caja'!P79</f>
        <v>2160000</v>
      </c>
    </row>
    <row r="80" spans="2:16" ht="17" thickTop="1" x14ac:dyDescent="0.2">
      <c r="B80" s="78" t="s">
        <v>40</v>
      </c>
      <c r="C80" s="80">
        <v>0</v>
      </c>
      <c r="D80" s="80">
        <v>0</v>
      </c>
      <c r="E80" s="80">
        <v>0</v>
      </c>
      <c r="F80" s="80">
        <v>0</v>
      </c>
      <c r="G80" s="80">
        <v>0</v>
      </c>
      <c r="H80" s="80">
        <v>0</v>
      </c>
      <c r="I80" s="80">
        <v>0</v>
      </c>
      <c r="J80" s="80">
        <v>0</v>
      </c>
      <c r="K80" s="80">
        <v>0</v>
      </c>
      <c r="L80" s="80">
        <v>0</v>
      </c>
      <c r="M80" s="80">
        <v>0</v>
      </c>
      <c r="N80" s="80">
        <v>0</v>
      </c>
      <c r="O80" s="69"/>
      <c r="P80" s="69">
        <f>SUM(C80:N80)+'02. Segundo Año - Flujo de Caja'!P80</f>
        <v>0</v>
      </c>
    </row>
    <row r="81" spans="2:16" ht="48" x14ac:dyDescent="0.2">
      <c r="B81" s="78" t="s">
        <v>39</v>
      </c>
      <c r="C81" s="80">
        <v>0</v>
      </c>
      <c r="D81" s="80">
        <v>0</v>
      </c>
      <c r="E81" s="80">
        <v>0</v>
      </c>
      <c r="F81" s="80">
        <v>0</v>
      </c>
      <c r="G81" s="80">
        <v>0</v>
      </c>
      <c r="H81" s="80">
        <v>0</v>
      </c>
      <c r="I81" s="80">
        <v>0</v>
      </c>
      <c r="J81" s="80">
        <v>0</v>
      </c>
      <c r="K81" s="80">
        <v>0</v>
      </c>
      <c r="L81" s="80">
        <v>0</v>
      </c>
      <c r="M81" s="80">
        <v>0</v>
      </c>
      <c r="N81" s="80">
        <v>0</v>
      </c>
      <c r="O81" s="69"/>
      <c r="P81" s="65">
        <f>SUM(C81:N81)+'02. Segundo Año - Flujo de Caja'!P81</f>
        <v>0</v>
      </c>
    </row>
    <row r="82" spans="2:16" ht="16" x14ac:dyDescent="0.2">
      <c r="B82" s="72" t="s">
        <v>55</v>
      </c>
      <c r="C82" s="81">
        <v>30000</v>
      </c>
      <c r="D82" s="81">
        <v>30000</v>
      </c>
      <c r="E82" s="81">
        <v>30000</v>
      </c>
      <c r="F82" s="81">
        <v>30000</v>
      </c>
      <c r="G82" s="81">
        <v>30000</v>
      </c>
      <c r="H82" s="81">
        <v>30000</v>
      </c>
      <c r="I82" s="81">
        <v>30000</v>
      </c>
      <c r="J82" s="81">
        <v>30000</v>
      </c>
      <c r="K82" s="81">
        <v>30000</v>
      </c>
      <c r="L82" s="81">
        <v>30000</v>
      </c>
      <c r="M82" s="81">
        <v>30000</v>
      </c>
      <c r="N82" s="81">
        <v>30000</v>
      </c>
      <c r="O82" s="65"/>
      <c r="P82" s="69">
        <f>SUM(C82:N82)+'02. Segundo Año - Flujo de Caja'!P82</f>
        <v>1080000</v>
      </c>
    </row>
    <row r="83" spans="2:16" ht="16" x14ac:dyDescent="0.2">
      <c r="B83" s="72" t="s">
        <v>62</v>
      </c>
      <c r="C83" s="81">
        <v>0</v>
      </c>
      <c r="D83" s="81">
        <v>0</v>
      </c>
      <c r="E83" s="81">
        <v>0</v>
      </c>
      <c r="F83" s="81">
        <v>0</v>
      </c>
      <c r="G83" s="81">
        <v>0</v>
      </c>
      <c r="H83" s="81">
        <v>0</v>
      </c>
      <c r="I83" s="81">
        <v>0</v>
      </c>
      <c r="J83" s="81">
        <v>0</v>
      </c>
      <c r="K83" s="81">
        <v>0</v>
      </c>
      <c r="L83" s="81">
        <v>0</v>
      </c>
      <c r="M83" s="81">
        <v>0</v>
      </c>
      <c r="N83" s="81">
        <v>0</v>
      </c>
      <c r="O83" s="65"/>
      <c r="P83" s="65">
        <f>SUM(C83:N83)+'02. Segundo Año - Flujo de Caja'!P83</f>
        <v>0</v>
      </c>
    </row>
    <row r="84" spans="2:16" ht="16" x14ac:dyDescent="0.2">
      <c r="B84" s="72" t="s">
        <v>56</v>
      </c>
      <c r="C84" s="81">
        <v>30000</v>
      </c>
      <c r="D84" s="81">
        <v>30000</v>
      </c>
      <c r="E84" s="81">
        <v>30000</v>
      </c>
      <c r="F84" s="81">
        <v>30000</v>
      </c>
      <c r="G84" s="81">
        <v>30000</v>
      </c>
      <c r="H84" s="81">
        <v>30000</v>
      </c>
      <c r="I84" s="81">
        <v>30000</v>
      </c>
      <c r="J84" s="81">
        <v>30000</v>
      </c>
      <c r="K84" s="81">
        <v>30000</v>
      </c>
      <c r="L84" s="81">
        <v>30000</v>
      </c>
      <c r="M84" s="81">
        <v>30000</v>
      </c>
      <c r="N84" s="81">
        <v>30000</v>
      </c>
      <c r="O84" s="65"/>
      <c r="P84" s="69">
        <f>SUM(C84:N84)+'02. Segundo Año - Flujo de Caja'!P84</f>
        <v>1080000</v>
      </c>
    </row>
    <row r="85" spans="2:16" ht="6" customHeight="1" thickBot="1" x14ac:dyDescent="0.25">
      <c r="B85" s="74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63"/>
      <c r="P85" s="63"/>
    </row>
    <row r="86" spans="2:16" ht="17" thickTop="1" thickBot="1" x14ac:dyDescent="0.25">
      <c r="B86" s="67" t="s">
        <v>116</v>
      </c>
      <c r="C86" s="60">
        <f>(C87)</f>
        <v>0</v>
      </c>
      <c r="D86" s="60">
        <f t="shared" ref="D86:N86" si="12">(D87)</f>
        <v>0</v>
      </c>
      <c r="E86" s="60">
        <f t="shared" si="12"/>
        <v>0</v>
      </c>
      <c r="F86" s="60">
        <f t="shared" si="12"/>
        <v>0</v>
      </c>
      <c r="G86" s="60">
        <f t="shared" si="12"/>
        <v>0</v>
      </c>
      <c r="H86" s="60">
        <f t="shared" si="12"/>
        <v>0</v>
      </c>
      <c r="I86" s="60">
        <f t="shared" si="12"/>
        <v>0</v>
      </c>
      <c r="J86" s="60">
        <f t="shared" si="12"/>
        <v>0</v>
      </c>
      <c r="K86" s="60">
        <f t="shared" si="12"/>
        <v>0</v>
      </c>
      <c r="L86" s="60">
        <f t="shared" si="12"/>
        <v>0</v>
      </c>
      <c r="M86" s="60">
        <f t="shared" si="12"/>
        <v>0</v>
      </c>
      <c r="N86" s="60">
        <f t="shared" si="12"/>
        <v>0</v>
      </c>
      <c r="O86" s="61"/>
      <c r="P86" s="60">
        <f>SUM(C86:N86)+'02. Segundo Año - Flujo de Caja'!P86</f>
        <v>0</v>
      </c>
    </row>
    <row r="87" spans="2:16" ht="17" thickTop="1" x14ac:dyDescent="0.2">
      <c r="B87" s="77" t="s">
        <v>118</v>
      </c>
      <c r="C87" s="82">
        <v>0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82">
        <v>0</v>
      </c>
      <c r="J87" s="82">
        <v>0</v>
      </c>
      <c r="K87" s="82">
        <v>0</v>
      </c>
      <c r="L87" s="82">
        <v>0</v>
      </c>
      <c r="M87" s="82">
        <v>0</v>
      </c>
      <c r="N87" s="82">
        <v>0</v>
      </c>
      <c r="O87" s="69"/>
      <c r="P87" s="69">
        <f>SUM(C87:N87)+'02. Segundo Año - Flujo de Caja'!P87</f>
        <v>0</v>
      </c>
    </row>
    <row r="88" spans="2:16" ht="6" customHeight="1" thickBot="1" x14ac:dyDescent="0.25"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</row>
    <row r="89" spans="2:16" ht="20" customHeight="1" thickTop="1" thickBot="1" x14ac:dyDescent="0.25">
      <c r="B89" s="59" t="s">
        <v>42</v>
      </c>
      <c r="C89" s="60">
        <f>('02. Segundo Año - Flujo de Caja'!P89+C13-C19)</f>
        <v>0</v>
      </c>
      <c r="D89" s="60">
        <f>(C89+D13-D19)</f>
        <v>0</v>
      </c>
      <c r="E89" s="60">
        <f t="shared" ref="E89:N89" si="13">(D89+E13-E19)</f>
        <v>0</v>
      </c>
      <c r="F89" s="60">
        <f t="shared" si="13"/>
        <v>0</v>
      </c>
      <c r="G89" s="60">
        <f t="shared" si="13"/>
        <v>0</v>
      </c>
      <c r="H89" s="60">
        <f t="shared" si="13"/>
        <v>0</v>
      </c>
      <c r="I89" s="60">
        <f t="shared" si="13"/>
        <v>0</v>
      </c>
      <c r="J89" s="60">
        <f t="shared" si="13"/>
        <v>0</v>
      </c>
      <c r="K89" s="60">
        <f t="shared" si="13"/>
        <v>0</v>
      </c>
      <c r="L89" s="60">
        <f t="shared" si="13"/>
        <v>0</v>
      </c>
      <c r="M89" s="60">
        <f t="shared" si="13"/>
        <v>0</v>
      </c>
      <c r="N89" s="60">
        <f t="shared" si="13"/>
        <v>0</v>
      </c>
      <c r="O89" s="61"/>
      <c r="P89" s="60">
        <f>(P13-P19)</f>
        <v>0</v>
      </c>
    </row>
    <row r="90" spans="2:16" ht="6" customHeight="1" thickTop="1" x14ac:dyDescent="0.2"/>
    <row r="91" spans="2:16" x14ac:dyDescent="0.2">
      <c r="P91" s="79"/>
    </row>
    <row r="92" spans="2:16" x14ac:dyDescent="0.2">
      <c r="P92" s="116"/>
    </row>
    <row r="93" spans="2:16" x14ac:dyDescent="0.2">
      <c r="P93" s="116"/>
    </row>
    <row r="94" spans="2:16" x14ac:dyDescent="0.2">
      <c r="P94" s="116"/>
    </row>
    <row r="95" spans="2:16" x14ac:dyDescent="0.2">
      <c r="P95" s="116"/>
    </row>
    <row r="96" spans="2:16" x14ac:dyDescent="0.2">
      <c r="P96" s="116"/>
    </row>
  </sheetData>
  <sheetProtection algorithmName="SHA-512" hashValue="G+633+PcZAQdwQdUl0/Nmy+fQx14jquGDIkQgLtxxQhXZiUQ2ynGNhEwcvlUyFoZM9ERdwaMyCvSzyp7/aWaMw==" saltValue="foVzHD7P1hlIFpsQakoS9A==" spinCount="100000" sheet="1" objects="1" scenarios="1"/>
  <mergeCells count="10">
    <mergeCell ref="P92:P96"/>
    <mergeCell ref="D8:F8"/>
    <mergeCell ref="H8:I8"/>
    <mergeCell ref="L8:M8"/>
    <mergeCell ref="C3:G3"/>
    <mergeCell ref="C4:G4"/>
    <mergeCell ref="D6:F6"/>
    <mergeCell ref="H6:I6"/>
    <mergeCell ref="J6:K6"/>
    <mergeCell ref="L6:P6"/>
  </mergeCells>
  <conditionalFormatting sqref="P89">
    <cfRule type="cellIs" dxfId="2" priority="1" operator="notEqual">
      <formula>0</formula>
    </cfRule>
    <cfRule type="cellIs" dxfId="1" priority="2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300" scale="69" fitToHeight="0" orientation="landscape" r:id="rId1"/>
  <rowBreaks count="1" manualBreakCount="1">
    <brk id="4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  <pageSetUpPr fitToPage="1"/>
  </sheetPr>
  <dimension ref="B1:H62"/>
  <sheetViews>
    <sheetView showGridLines="0" zoomScaleNormal="100" zoomScaleSheetLayoutView="100" workbookViewId="0">
      <selection activeCell="L60" sqref="L60"/>
    </sheetView>
  </sheetViews>
  <sheetFormatPr baseColWidth="10" defaultRowHeight="15" x14ac:dyDescent="0.2"/>
  <cols>
    <col min="1" max="1" width="2.6640625" customWidth="1"/>
    <col min="2" max="2" width="3.5" customWidth="1"/>
    <col min="3" max="3" width="20.1640625" customWidth="1"/>
    <col min="4" max="5" width="14.5" customWidth="1"/>
    <col min="6" max="6" width="15.6640625" customWidth="1"/>
    <col min="7" max="7" width="9.1640625" customWidth="1"/>
    <col min="8" max="8" width="3.5" customWidth="1"/>
    <col min="9" max="9" width="2.6640625" customWidth="1"/>
    <col min="10" max="10" width="2.1640625" customWidth="1"/>
  </cols>
  <sheetData>
    <row r="1" spans="2:8" ht="16" thickBot="1" x14ac:dyDescent="0.25"/>
    <row r="2" spans="2:8" ht="6" customHeight="1" x14ac:dyDescent="0.2">
      <c r="B2" s="2"/>
      <c r="C2" s="3"/>
      <c r="D2" s="3"/>
      <c r="E2" s="3"/>
      <c r="F2" s="3"/>
      <c r="G2" s="3"/>
      <c r="H2" s="4"/>
    </row>
    <row r="3" spans="2:8" x14ac:dyDescent="0.2">
      <c r="B3" s="5"/>
      <c r="C3" s="1"/>
      <c r="D3" s="1"/>
      <c r="E3" s="1"/>
      <c r="F3" s="1"/>
      <c r="G3" s="1"/>
      <c r="H3" s="6"/>
    </row>
    <row r="4" spans="2:8" ht="16" x14ac:dyDescent="0.2">
      <c r="B4" s="5"/>
      <c r="C4" s="1"/>
      <c r="D4" s="124" t="s">
        <v>6</v>
      </c>
      <c r="E4" s="124"/>
      <c r="F4" s="124"/>
      <c r="G4" s="124"/>
      <c r="H4" s="6"/>
    </row>
    <row r="5" spans="2:8" ht="19" x14ac:dyDescent="0.2">
      <c r="B5" s="5"/>
      <c r="C5" s="1"/>
      <c r="D5" s="125" t="s">
        <v>108</v>
      </c>
      <c r="E5" s="125"/>
      <c r="F5" s="125"/>
      <c r="G5" s="125"/>
      <c r="H5" s="6"/>
    </row>
    <row r="6" spans="2:8" x14ac:dyDescent="0.2">
      <c r="B6" s="5"/>
      <c r="C6" s="1"/>
      <c r="D6" s="1"/>
      <c r="E6" s="1"/>
      <c r="F6" s="1"/>
      <c r="G6" s="1"/>
      <c r="H6" s="6"/>
    </row>
    <row r="7" spans="2:8" ht="6" customHeight="1" thickBot="1" x14ac:dyDescent="0.25">
      <c r="B7" s="9"/>
      <c r="C7" s="7"/>
      <c r="D7" s="7"/>
      <c r="E7" s="7"/>
      <c r="F7" s="7"/>
      <c r="G7" s="7"/>
      <c r="H7" s="8"/>
    </row>
    <row r="8" spans="2:8" ht="6" customHeight="1" thickBot="1" x14ac:dyDescent="0.25"/>
    <row r="9" spans="2:8" ht="5.5" customHeight="1" x14ac:dyDescent="0.2">
      <c r="B9" s="15"/>
      <c r="C9" s="16"/>
      <c r="D9" s="16"/>
      <c r="E9" s="16"/>
      <c r="F9" s="16"/>
      <c r="G9" s="16"/>
      <c r="H9" s="17"/>
    </row>
    <row r="10" spans="2:8" ht="16" x14ac:dyDescent="0.2">
      <c r="B10" s="18"/>
      <c r="C10" s="121" t="s">
        <v>57</v>
      </c>
      <c r="D10" s="121"/>
      <c r="E10" s="121"/>
      <c r="F10" s="121"/>
      <c r="H10" s="19"/>
    </row>
    <row r="11" spans="2:8" x14ac:dyDescent="0.2">
      <c r="B11" s="18"/>
      <c r="H11" s="19"/>
    </row>
    <row r="12" spans="2:8" ht="16.25" customHeight="1" x14ac:dyDescent="0.2">
      <c r="B12" s="18"/>
      <c r="C12" s="14" t="s">
        <v>0</v>
      </c>
      <c r="D12" s="126">
        <f>('01. Primer Año - Flujo de Caja'!D6)</f>
        <v>0</v>
      </c>
      <c r="E12" s="126"/>
      <c r="F12" s="126"/>
      <c r="G12" s="126"/>
      <c r="H12" s="19"/>
    </row>
    <row r="13" spans="2:8" ht="16.25" customHeight="1" x14ac:dyDescent="0.2">
      <c r="B13" s="18"/>
      <c r="C13" s="14" t="s">
        <v>1</v>
      </c>
      <c r="D13" s="126" t="str">
        <f>('01. Primer Año - Flujo de Caja'!H6)</f>
        <v>ARICA</v>
      </c>
      <c r="E13" s="126"/>
      <c r="F13" s="126"/>
      <c r="G13" s="126"/>
      <c r="H13" s="19"/>
    </row>
    <row r="14" spans="2:8" ht="16.25" customHeight="1" x14ac:dyDescent="0.2">
      <c r="B14" s="18"/>
      <c r="C14" s="14" t="s">
        <v>2</v>
      </c>
      <c r="D14" s="126" t="str">
        <f>('01. Primer Año - Flujo de Caja'!H8)</f>
        <v>ARICA Y PARINACOTA</v>
      </c>
      <c r="E14" s="126"/>
      <c r="F14" s="126"/>
      <c r="G14" s="126"/>
      <c r="H14" s="19"/>
    </row>
    <row r="15" spans="2:8" ht="16.25" customHeight="1" x14ac:dyDescent="0.2">
      <c r="B15" s="18"/>
      <c r="C15" s="14" t="s">
        <v>3</v>
      </c>
      <c r="D15" s="126">
        <f>('01. Primer Año - Flujo de Caja'!D8)</f>
        <v>70</v>
      </c>
      <c r="E15" s="126"/>
      <c r="F15" s="126"/>
      <c r="G15" s="126"/>
      <c r="H15" s="19"/>
    </row>
    <row r="16" spans="2:8" ht="16.25" customHeight="1" x14ac:dyDescent="0.2">
      <c r="B16" s="18"/>
      <c r="C16" s="14" t="s">
        <v>4</v>
      </c>
      <c r="D16" s="127" t="str">
        <f>('01. Primer Año - Flujo de Caja'!L6)</f>
        <v>FUNDACION GENTE GRANDE</v>
      </c>
      <c r="E16" s="127"/>
      <c r="F16" s="127"/>
      <c r="G16" s="127"/>
      <c r="H16" s="19"/>
    </row>
    <row r="17" spans="2:8" ht="16.25" customHeight="1" x14ac:dyDescent="0.2">
      <c r="B17" s="18"/>
      <c r="C17" s="14" t="s">
        <v>5</v>
      </c>
      <c r="D17" s="126" t="str">
        <f>('01. Primer Año - Flujo de Caja'!L8)</f>
        <v>65.085.707-0</v>
      </c>
      <c r="E17" s="126"/>
      <c r="F17" s="126"/>
      <c r="G17" s="126"/>
      <c r="H17" s="19"/>
    </row>
    <row r="18" spans="2:8" ht="5.5" customHeight="1" thickBot="1" x14ac:dyDescent="0.25">
      <c r="B18" s="20"/>
      <c r="C18" s="21"/>
      <c r="D18" s="21"/>
      <c r="E18" s="21"/>
      <c r="F18" s="21"/>
      <c r="G18" s="21"/>
      <c r="H18" s="22"/>
    </row>
    <row r="19" spans="2:8" ht="6" customHeight="1" thickBot="1" x14ac:dyDescent="0.25"/>
    <row r="20" spans="2:8" ht="5.5" customHeight="1" x14ac:dyDescent="0.2">
      <c r="B20" s="15"/>
      <c r="C20" s="16"/>
      <c r="D20" s="16"/>
      <c r="E20" s="16"/>
      <c r="F20" s="16"/>
      <c r="G20" s="16"/>
      <c r="H20" s="17"/>
    </row>
    <row r="21" spans="2:8" ht="16" x14ac:dyDescent="0.2">
      <c r="B21" s="18"/>
      <c r="C21" s="121" t="s">
        <v>109</v>
      </c>
      <c r="D21" s="121"/>
      <c r="E21" s="121"/>
      <c r="F21" s="121"/>
      <c r="H21" s="19"/>
    </row>
    <row r="22" spans="2:8" x14ac:dyDescent="0.2">
      <c r="B22" s="18"/>
      <c r="F22" s="84" t="s">
        <v>110</v>
      </c>
      <c r="G22" s="28" t="s">
        <v>90</v>
      </c>
      <c r="H22" s="19"/>
    </row>
    <row r="23" spans="2:8" ht="5.5" customHeight="1" x14ac:dyDescent="0.2">
      <c r="B23" s="18"/>
      <c r="G23" s="29"/>
      <c r="H23" s="19"/>
    </row>
    <row r="24" spans="2:8" ht="19.25" customHeight="1" x14ac:dyDescent="0.2">
      <c r="B24" s="18"/>
      <c r="C24" s="120" t="s">
        <v>58</v>
      </c>
      <c r="D24" s="120"/>
      <c r="E24" s="120"/>
      <c r="F24" s="32">
        <f>('03. Tercer Año - Flujo de Caja'!$P$15)</f>
        <v>378000000</v>
      </c>
      <c r="G24" s="33">
        <f>IFERROR(F24/$F$28," ")</f>
        <v>0.16303953898256743</v>
      </c>
      <c r="H24" s="19"/>
    </row>
    <row r="25" spans="2:8" ht="19.25" customHeight="1" x14ac:dyDescent="0.2">
      <c r="B25" s="18"/>
      <c r="C25" s="120" t="s">
        <v>20</v>
      </c>
      <c r="D25" s="120"/>
      <c r="E25" s="120"/>
      <c r="F25" s="32">
        <f>('03. Tercer Año - Flujo de Caja'!$P$16)</f>
        <v>1842112440</v>
      </c>
      <c r="G25" s="33">
        <f t="shared" ref="G25:G26" si="0">IFERROR(F25/$F$28," ")</f>
        <v>0.79454275918426565</v>
      </c>
      <c r="H25" s="19"/>
    </row>
    <row r="26" spans="2:8" ht="19.25" customHeight="1" x14ac:dyDescent="0.2">
      <c r="B26" s="18"/>
      <c r="C26" s="120" t="s">
        <v>59</v>
      </c>
      <c r="D26" s="120"/>
      <c r="E26" s="120"/>
      <c r="F26" s="85">
        <f>('03. Tercer Año - Flujo de Caja'!$P$17)</f>
        <v>98343576</v>
      </c>
      <c r="G26" s="33">
        <f t="shared" si="0"/>
        <v>4.2417701833166885E-2</v>
      </c>
      <c r="H26" s="19"/>
    </row>
    <row r="27" spans="2:8" ht="5.5" customHeight="1" x14ac:dyDescent="0.2">
      <c r="B27" s="18"/>
      <c r="F27" s="86"/>
      <c r="H27" s="19"/>
    </row>
    <row r="28" spans="2:8" x14ac:dyDescent="0.2">
      <c r="B28" s="18"/>
      <c r="C28" s="119" t="s">
        <v>44</v>
      </c>
      <c r="D28" s="119"/>
      <c r="E28" s="119"/>
      <c r="F28" s="91">
        <f>SUM(F24:F26)</f>
        <v>2318456016</v>
      </c>
      <c r="H28" s="19"/>
    </row>
    <row r="29" spans="2:8" ht="6.5" customHeight="1" thickBot="1" x14ac:dyDescent="0.25">
      <c r="B29" s="20"/>
      <c r="C29" s="21"/>
      <c r="D29" s="21"/>
      <c r="E29" s="21"/>
      <c r="F29" s="21"/>
      <c r="G29" s="21"/>
      <c r="H29" s="22"/>
    </row>
    <row r="30" spans="2:8" ht="6" customHeight="1" thickBot="1" x14ac:dyDescent="0.25"/>
    <row r="31" spans="2:8" ht="5.5" customHeight="1" x14ac:dyDescent="0.2">
      <c r="B31" s="15"/>
      <c r="C31" s="16"/>
      <c r="D31" s="16"/>
      <c r="E31" s="16"/>
      <c r="F31" s="16"/>
      <c r="G31" s="16"/>
      <c r="H31" s="17"/>
    </row>
    <row r="32" spans="2:8" ht="16" x14ac:dyDescent="0.2">
      <c r="B32" s="18"/>
      <c r="C32" s="121" t="s">
        <v>111</v>
      </c>
      <c r="D32" s="121"/>
      <c r="E32" s="121"/>
      <c r="F32" s="121"/>
      <c r="H32" s="19"/>
    </row>
    <row r="33" spans="2:8" x14ac:dyDescent="0.2">
      <c r="B33" s="18"/>
      <c r="F33" s="84" t="s">
        <v>110</v>
      </c>
      <c r="G33" s="28" t="s">
        <v>90</v>
      </c>
      <c r="H33" s="19"/>
    </row>
    <row r="34" spans="2:8" ht="5.5" customHeight="1" x14ac:dyDescent="0.2">
      <c r="B34" s="18"/>
      <c r="F34" s="11"/>
      <c r="G34" s="29"/>
      <c r="H34" s="19"/>
    </row>
    <row r="35" spans="2:8" ht="19.25" customHeight="1" x14ac:dyDescent="0.2">
      <c r="B35" s="23"/>
      <c r="C35" s="120" t="s">
        <v>45</v>
      </c>
      <c r="D35" s="120"/>
      <c r="E35" s="120"/>
      <c r="F35" s="32">
        <f>($F$36)</f>
        <v>1662896016</v>
      </c>
      <c r="G35" s="33">
        <f>IFERROR(F35/$F$54," ")</f>
        <v>0.7172428566788045</v>
      </c>
      <c r="H35" s="19"/>
    </row>
    <row r="36" spans="2:8" ht="15.5" customHeight="1" x14ac:dyDescent="0.2">
      <c r="B36" s="24"/>
      <c r="C36" s="122" t="s">
        <v>46</v>
      </c>
      <c r="D36" s="122"/>
      <c r="E36" s="122"/>
      <c r="F36" s="10">
        <f>SUM($F$37:$F$42)</f>
        <v>1662896016</v>
      </c>
      <c r="G36" s="34">
        <f t="shared" ref="G36:G42" si="1">IFERROR(F36/$F$54," ")</f>
        <v>0.7172428566788045</v>
      </c>
      <c r="H36" s="19"/>
    </row>
    <row r="37" spans="2:8" ht="15.5" customHeight="1" x14ac:dyDescent="0.2">
      <c r="B37" s="25"/>
      <c r="C37" s="123" t="s">
        <v>67</v>
      </c>
      <c r="D37" s="123"/>
      <c r="E37" s="123"/>
      <c r="F37" s="87">
        <f>('03. Tercer Año - Flujo de Caja'!$P$22)</f>
        <v>230148000</v>
      </c>
      <c r="G37" s="88">
        <f t="shared" si="1"/>
        <v>9.9267787877671779E-2</v>
      </c>
      <c r="H37" s="19"/>
    </row>
    <row r="38" spans="2:8" ht="15.5" customHeight="1" x14ac:dyDescent="0.2">
      <c r="B38" s="25"/>
      <c r="C38" s="123" t="s">
        <v>70</v>
      </c>
      <c r="D38" s="123"/>
      <c r="E38" s="123"/>
      <c r="F38" s="87">
        <f>('03. Tercer Año - Flujo de Caja'!$P$23)</f>
        <v>308858616</v>
      </c>
      <c r="G38" s="88">
        <f t="shared" si="1"/>
        <v>0.13321737133183553</v>
      </c>
      <c r="H38" s="19"/>
    </row>
    <row r="39" spans="2:8" ht="15.5" customHeight="1" x14ac:dyDescent="0.2">
      <c r="B39" s="25"/>
      <c r="C39" s="123" t="s">
        <v>68</v>
      </c>
      <c r="D39" s="123"/>
      <c r="E39" s="123"/>
      <c r="F39" s="87">
        <f>('03. Tercer Año - Flujo de Caja'!$P$24)</f>
        <v>145760400</v>
      </c>
      <c r="G39" s="88">
        <f t="shared" si="1"/>
        <v>6.286959898919213E-2</v>
      </c>
      <c r="H39" s="19"/>
    </row>
    <row r="40" spans="2:8" ht="15.5" customHeight="1" x14ac:dyDescent="0.2">
      <c r="B40" s="25"/>
      <c r="C40" s="123" t="s">
        <v>71</v>
      </c>
      <c r="D40" s="123"/>
      <c r="E40" s="123"/>
      <c r="F40" s="87">
        <f>('03. Tercer Año - Flujo de Caja'!$P$25)</f>
        <v>652086000</v>
      </c>
      <c r="G40" s="88">
        <f t="shared" si="1"/>
        <v>0.28125873232007004</v>
      </c>
      <c r="H40" s="19"/>
    </row>
    <row r="41" spans="2:8" ht="15.5" customHeight="1" x14ac:dyDescent="0.2">
      <c r="B41" s="26"/>
      <c r="C41" s="123" t="s">
        <v>72</v>
      </c>
      <c r="D41" s="123"/>
      <c r="E41" s="123"/>
      <c r="F41" s="87">
        <f>('03. Tercer Año - Flujo de Caja'!$P$26)</f>
        <v>222476400</v>
      </c>
      <c r="G41" s="88">
        <f t="shared" si="1"/>
        <v>9.5958861615082713E-2</v>
      </c>
      <c r="H41" s="19"/>
    </row>
    <row r="42" spans="2:8" ht="15.5" customHeight="1" x14ac:dyDescent="0.2">
      <c r="B42" s="25"/>
      <c r="C42" s="123" t="s">
        <v>69</v>
      </c>
      <c r="D42" s="123"/>
      <c r="E42" s="123"/>
      <c r="F42" s="87">
        <f>('03. Tercer Año - Flujo de Caja'!$P$27)</f>
        <v>103566600</v>
      </c>
      <c r="G42" s="88">
        <f t="shared" si="1"/>
        <v>4.4670504544952298E-2</v>
      </c>
      <c r="H42" s="19"/>
    </row>
    <row r="43" spans="2:8" ht="5.5" customHeight="1" x14ac:dyDescent="0.2">
      <c r="B43" s="25"/>
      <c r="C43" s="12"/>
      <c r="D43" s="12"/>
      <c r="E43" s="12"/>
      <c r="F43" s="10"/>
      <c r="G43" s="34"/>
      <c r="H43" s="19"/>
    </row>
    <row r="44" spans="2:8" ht="19.25" customHeight="1" x14ac:dyDescent="0.2">
      <c r="B44" s="23"/>
      <c r="C44" s="120" t="s">
        <v>47</v>
      </c>
      <c r="D44" s="120"/>
      <c r="E44" s="120"/>
      <c r="F44" s="32">
        <f>SUM($F$45:$F$52)</f>
        <v>655560000</v>
      </c>
      <c r="G44" s="33">
        <f t="shared" ref="G44:G52" si="2">IFERROR(F44/$F$54," ")</f>
        <v>0.28275714332119556</v>
      </c>
      <c r="H44" s="19"/>
    </row>
    <row r="45" spans="2:8" ht="15.5" customHeight="1" x14ac:dyDescent="0.2">
      <c r="B45" s="24"/>
      <c r="C45" s="118" t="s">
        <v>9</v>
      </c>
      <c r="D45" s="118"/>
      <c r="E45" s="118"/>
      <c r="F45" s="89">
        <f>('03. Tercer Año - Flujo de Caja'!$P$29)</f>
        <v>309600000</v>
      </c>
      <c r="G45" s="90">
        <f t="shared" si="2"/>
        <v>0.13353714621429333</v>
      </c>
      <c r="H45" s="19"/>
    </row>
    <row r="46" spans="2:8" ht="15.5" customHeight="1" x14ac:dyDescent="0.2">
      <c r="B46" s="24"/>
      <c r="C46" s="118" t="s">
        <v>48</v>
      </c>
      <c r="D46" s="118"/>
      <c r="E46" s="118"/>
      <c r="F46" s="89">
        <f>('03. Tercer Año - Flujo de Caja'!$P$35)</f>
        <v>147600000</v>
      </c>
      <c r="G46" s="90">
        <f t="shared" si="2"/>
        <v>6.3663058078907292E-2</v>
      </c>
      <c r="H46" s="19"/>
    </row>
    <row r="47" spans="2:8" ht="15.5" customHeight="1" x14ac:dyDescent="0.2">
      <c r="B47" s="24"/>
      <c r="C47" s="118" t="s">
        <v>49</v>
      </c>
      <c r="D47" s="118"/>
      <c r="E47" s="118"/>
      <c r="F47" s="89">
        <f>('03. Tercer Año - Flujo de Caja'!$P$47)</f>
        <v>80640000</v>
      </c>
      <c r="G47" s="90">
        <f t="shared" si="2"/>
        <v>3.4781768316281055E-2</v>
      </c>
      <c r="H47" s="19"/>
    </row>
    <row r="48" spans="2:8" ht="15.5" customHeight="1" x14ac:dyDescent="0.2">
      <c r="B48" s="24"/>
      <c r="C48" s="118" t="s">
        <v>50</v>
      </c>
      <c r="D48" s="118"/>
      <c r="E48" s="118"/>
      <c r="F48" s="89">
        <f>('03. Tercer Año - Flujo de Caja'!$P$56)</f>
        <v>34560000</v>
      </c>
      <c r="G48" s="90">
        <f t="shared" si="2"/>
        <v>1.4906472135549024E-2</v>
      </c>
      <c r="H48" s="19"/>
    </row>
    <row r="49" spans="2:8" ht="15.5" customHeight="1" x14ac:dyDescent="0.2">
      <c r="B49" s="24"/>
      <c r="C49" s="118" t="s">
        <v>89</v>
      </c>
      <c r="D49" s="118"/>
      <c r="E49" s="118"/>
      <c r="F49" s="89">
        <f>('03. Tercer Año - Flujo de Caja'!$P$66)</f>
        <v>75600000</v>
      </c>
      <c r="G49" s="90">
        <f t="shared" si="2"/>
        <v>3.2607907796513486E-2</v>
      </c>
      <c r="H49" s="19"/>
    </row>
    <row r="50" spans="2:8" ht="15.5" customHeight="1" x14ac:dyDescent="0.2">
      <c r="B50" s="24"/>
      <c r="C50" s="118" t="s">
        <v>115</v>
      </c>
      <c r="D50" s="118"/>
      <c r="E50" s="118"/>
      <c r="F50" s="89">
        <f>('03. Tercer Año - Flujo de Caja'!$P$76)</f>
        <v>5400000</v>
      </c>
      <c r="G50" s="90">
        <f t="shared" si="2"/>
        <v>2.3291362711795349E-3</v>
      </c>
      <c r="H50" s="19"/>
    </row>
    <row r="51" spans="2:8" ht="15.5" customHeight="1" x14ac:dyDescent="0.2">
      <c r="B51" s="24"/>
      <c r="C51" s="118" t="s">
        <v>51</v>
      </c>
      <c r="D51" s="118"/>
      <c r="E51" s="118"/>
      <c r="F51" s="89">
        <f>('03. Tercer Año - Flujo de Caja'!$P$79)</f>
        <v>2160000</v>
      </c>
      <c r="G51" s="90">
        <f t="shared" si="2"/>
        <v>9.3165450847181399E-4</v>
      </c>
      <c r="H51" s="19"/>
    </row>
    <row r="52" spans="2:8" ht="15.5" customHeight="1" x14ac:dyDescent="0.2">
      <c r="B52" s="24"/>
      <c r="C52" s="118" t="s">
        <v>117</v>
      </c>
      <c r="D52" s="118"/>
      <c r="E52" s="118"/>
      <c r="F52" s="89">
        <f>('03. Tercer Año - Flujo de Caja'!$P$86)</f>
        <v>0</v>
      </c>
      <c r="G52" s="90">
        <f t="shared" si="2"/>
        <v>0</v>
      </c>
      <c r="H52" s="19"/>
    </row>
    <row r="53" spans="2:8" ht="5.5" customHeight="1" x14ac:dyDescent="0.2">
      <c r="B53" s="24"/>
      <c r="C53" s="13"/>
      <c r="D53" s="13"/>
      <c r="E53" s="13"/>
      <c r="F53" s="10"/>
      <c r="G53" s="30"/>
      <c r="H53" s="19"/>
    </row>
    <row r="54" spans="2:8" x14ac:dyDescent="0.2">
      <c r="B54" s="27"/>
      <c r="C54" s="119" t="s">
        <v>44</v>
      </c>
      <c r="D54" s="119"/>
      <c r="E54" s="119"/>
      <c r="F54" s="32">
        <f>($F$35+$F$44)</f>
        <v>2318456016</v>
      </c>
      <c r="G54" s="31"/>
      <c r="H54" s="19"/>
    </row>
    <row r="55" spans="2:8" ht="6.5" customHeight="1" thickBot="1" x14ac:dyDescent="0.25">
      <c r="B55" s="20"/>
      <c r="C55" s="21"/>
      <c r="D55" s="21"/>
      <c r="E55" s="21"/>
      <c r="F55" s="21"/>
      <c r="G55" s="21"/>
      <c r="H55" s="22"/>
    </row>
    <row r="56" spans="2:8" ht="16" thickBot="1" x14ac:dyDescent="0.25"/>
    <row r="57" spans="2:8" ht="16" x14ac:dyDescent="0.2">
      <c r="B57" s="93"/>
      <c r="C57" s="94"/>
      <c r="D57" s="94"/>
      <c r="E57" s="94"/>
      <c r="F57" s="94"/>
      <c r="G57" s="94"/>
      <c r="H57" s="95"/>
    </row>
    <row r="58" spans="2:8" ht="18.75" customHeight="1" x14ac:dyDescent="0.2">
      <c r="B58" s="96"/>
      <c r="C58" s="117" t="str">
        <f>IF((F28-F54)=0,"La Sintesis del plan de Costos está correcta, ahora es posible presentarla a SENAMA para su evaluación.", IF((F28-F54)&lt;0,"ATENCIÓN: Recuerde que el total de los Gastos NO puede superar el total de los Ingresos","ATENCIÓN: Recuerde que el total de los Ingresos No puede superar el total de los Gastos"))</f>
        <v>La Sintesis del plan de Costos está correcta, ahora es posible presentarla a SENAMA para su evaluación.</v>
      </c>
      <c r="D58" s="117"/>
      <c r="E58" s="117"/>
      <c r="F58" s="117"/>
      <c r="G58" s="117"/>
      <c r="H58" s="97"/>
    </row>
    <row r="59" spans="2:8" ht="20.25" customHeight="1" x14ac:dyDescent="0.2">
      <c r="B59" s="96"/>
      <c r="C59" s="117"/>
      <c r="D59" s="117"/>
      <c r="E59" s="117"/>
      <c r="F59" s="117"/>
      <c r="G59" s="117"/>
      <c r="H59" s="97"/>
    </row>
    <row r="60" spans="2:8" ht="17" thickBot="1" x14ac:dyDescent="0.25">
      <c r="B60" s="98"/>
      <c r="C60" s="99"/>
      <c r="D60" s="99"/>
      <c r="E60" s="99"/>
      <c r="F60" s="99"/>
      <c r="G60" s="99"/>
      <c r="H60" s="100"/>
    </row>
    <row r="62" spans="2:8" ht="14.5" customHeight="1" x14ac:dyDescent="0.2"/>
  </sheetData>
  <sheetProtection algorithmName="SHA-512" hashValue="wAcPuy9EZjU/eS14HHVZE/LBHMrRSnH0C9/hd2IimOuwDNUfs3XR8PJct4plGEt7F9FZEAfHvhxukrY8VagbTA==" saltValue="3UY4JUy9UfXjBVGbk1iWgw==" spinCount="100000" sheet="1" objects="1" scenarios="1"/>
  <mergeCells count="34">
    <mergeCell ref="C25:E25"/>
    <mergeCell ref="D4:G4"/>
    <mergeCell ref="D5:G5"/>
    <mergeCell ref="C10:F10"/>
    <mergeCell ref="D12:G12"/>
    <mergeCell ref="D13:G13"/>
    <mergeCell ref="D14:G14"/>
    <mergeCell ref="D15:G15"/>
    <mergeCell ref="D16:G16"/>
    <mergeCell ref="D17:G17"/>
    <mergeCell ref="C21:F21"/>
    <mergeCell ref="C24:E24"/>
    <mergeCell ref="C44:E44"/>
    <mergeCell ref="C26:E26"/>
    <mergeCell ref="C28:E28"/>
    <mergeCell ref="C32:F32"/>
    <mergeCell ref="C35:E35"/>
    <mergeCell ref="C36:E36"/>
    <mergeCell ref="C37:E37"/>
    <mergeCell ref="C38:E38"/>
    <mergeCell ref="C39:E39"/>
    <mergeCell ref="C40:E40"/>
    <mergeCell ref="C41:E41"/>
    <mergeCell ref="C42:E42"/>
    <mergeCell ref="C58:G59"/>
    <mergeCell ref="C51:E51"/>
    <mergeCell ref="C54:E54"/>
    <mergeCell ref="C45:E45"/>
    <mergeCell ref="C46:E46"/>
    <mergeCell ref="C47:E47"/>
    <mergeCell ref="C48:E48"/>
    <mergeCell ref="C49:E49"/>
    <mergeCell ref="C50:E50"/>
    <mergeCell ref="C52:E52"/>
  </mergeCells>
  <conditionalFormatting sqref="B57:H57 B58:C58 H58:H59 B59 B60:H60">
    <cfRule type="expression" dxfId="0" priority="3">
      <formula>$F$28&lt;&gt;$F$54</formula>
    </cfRule>
  </conditionalFormatting>
  <printOptions horizontalCentered="1" verticalCentered="1"/>
  <pageMargins left="0.25" right="0.25" top="0.75" bottom="0.75" header="0.3" footer="0.3"/>
  <pageSetup paperSize="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01. Primer Año - Flujo de Caja</vt:lpstr>
      <vt:lpstr>02. Segundo Año - Flujo de Caja</vt:lpstr>
      <vt:lpstr>03. Tercer Año - Flujo de Caja</vt:lpstr>
      <vt:lpstr>04. Síntesis Plan de Costos</vt:lpstr>
      <vt:lpstr>'01. Primer Año - Flujo de Caja'!Área_de_impresión</vt:lpstr>
      <vt:lpstr>'02. Segundo Año - Flujo de Caja'!Área_de_impresión</vt:lpstr>
      <vt:lpstr>'03. Tercer Año - Flujo de Caja'!Área_de_impresión</vt:lpstr>
      <vt:lpstr>'04. Síntesis Plan de Costos'!Área_de_impresión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2024-02-21T15:52:56Z</dcterms:modified>
</cp:coreProperties>
</file>